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3 - SEE - VON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'3 - SEE - VON'!$C$116:$K$162</definedName>
    <definedName name="_xlnm.Print_Area" localSheetId="1">'3 - SEE - VON'!$C$4:$J$76,'3 - SEE - VON'!$C$82:$J$98,'3 - SEE - VON'!$C$104:$K$162</definedName>
    <definedName name="_xlnm.Print_Titles" localSheetId="1">'3 - SEE - VON'!$116:$116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89"/>
  <c r="E7"/>
  <c r="E85"/>
  <c i="1" r="L90"/>
  <c r="AM90"/>
  <c r="AM89"/>
  <c r="L89"/>
  <c r="AM87"/>
  <c r="L87"/>
  <c r="L85"/>
  <c r="L84"/>
  <c i="2" r="J121"/>
  <c r="J151"/>
  <c r="BK135"/>
  <c r="BK157"/>
  <c r="J149"/>
  <c r="J141"/>
  <c r="BK149"/>
  <c r="J153"/>
  <c r="J131"/>
  <c r="BK123"/>
  <c r="J123"/>
  <c r="BK137"/>
  <c r="J133"/>
  <c r="BK147"/>
  <c r="BK151"/>
  <c r="BK153"/>
  <c r="BK129"/>
  <c r="BK155"/>
  <c r="BK125"/>
  <c r="J143"/>
  <c r="J135"/>
  <c r="J157"/>
  <c r="J129"/>
  <c r="J137"/>
  <c r="J147"/>
  <c r="BK159"/>
  <c r="BK127"/>
  <c r="BK145"/>
  <c r="J145"/>
  <c r="BK139"/>
  <c r="J139"/>
  <c r="J159"/>
  <c r="BK133"/>
  <c r="J155"/>
  <c r="BK141"/>
  <c i="1" r="AS94"/>
  <c i="2" r="BK121"/>
  <c r="J161"/>
  <c r="J125"/>
  <c r="J127"/>
  <c r="BK143"/>
  <c r="BK161"/>
  <c r="BK119"/>
  <c r="BK131"/>
  <c r="J119"/>
  <c l="1" r="BK118"/>
  <c r="J118"/>
  <c r="J97"/>
  <c r="P118"/>
  <c r="P117"/>
  <c i="1" r="AU95"/>
  <c i="2" r="R118"/>
  <c r="R117"/>
  <c r="T118"/>
  <c r="T117"/>
  <c r="BE127"/>
  <c r="BE147"/>
  <c r="BE155"/>
  <c r="F91"/>
  <c r="F114"/>
  <c r="BE157"/>
  <c r="BE161"/>
  <c r="J111"/>
  <c r="BE121"/>
  <c r="BE151"/>
  <c r="BE153"/>
  <c r="E107"/>
  <c r="J113"/>
  <c r="BE123"/>
  <c r="BE131"/>
  <c r="BE133"/>
  <c r="BE145"/>
  <c r="BE149"/>
  <c r="BE119"/>
  <c r="BE135"/>
  <c r="BE139"/>
  <c r="BE159"/>
  <c r="BE125"/>
  <c r="J92"/>
  <c r="BE129"/>
  <c r="BE137"/>
  <c r="BE141"/>
  <c r="BE143"/>
  <c i="1" r="AU94"/>
  <c i="2" r="F35"/>
  <c i="1" r="BB95"/>
  <c r="BB94"/>
  <c r="AX94"/>
  <c i="2" r="F36"/>
  <c i="1" r="BC95"/>
  <c r="BC94"/>
  <c r="W32"/>
  <c i="2" r="F37"/>
  <c i="1" r="BD95"/>
  <c r="BD94"/>
  <c r="W33"/>
  <c i="2" r="J34"/>
  <c i="1" r="AW95"/>
  <c i="2" r="F34"/>
  <c i="1" r="BA95"/>
  <c r="BA94"/>
  <c r="AW94"/>
  <c r="AK30"/>
  <c i="2" l="1" r="BK117"/>
  <c r="J117"/>
  <c r="J30"/>
  <c i="1" r="AG95"/>
  <c r="AG94"/>
  <c r="AK26"/>
  <c r="W31"/>
  <c i="2" r="F33"/>
  <c i="1" r="AZ95"/>
  <c r="AZ94"/>
  <c r="W29"/>
  <c r="AY94"/>
  <c i="2" r="J33"/>
  <c i="1" r="AV95"/>
  <c r="AT95"/>
  <c r="AN95"/>
  <c r="W30"/>
  <c i="2" l="1" r="J96"/>
  <c r="J39"/>
  <c i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<sst xmlns="http://schemas.openxmlformats.org/spreadsheetml/2006/main">
  <si>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</si>
  <si>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</si>
  <si>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</si>
  <si>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</si>
  <si>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{13a686db-5ace-4262-a11f-6ce6fa0b3fe1}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</si>
  <si>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</si>
  <si>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</si>
  <si>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</si>
  <si>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</si>
  <si>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</si>
  <si>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</si>
  <si>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</si>
  <si>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</si>
  <si>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2024</t>
  </si>
  <si>
    <t>Stavba:</t>
  </si>
  <si>
    <t>Opravy a údržba SEE_VRN</t>
  </si>
  <si>
    <t>KSO:</t>
  </si>
  <si>
    <t>CC-CZ:</t>
  </si>
  <si>
    <t>Místo:</t>
  </si>
  <si>
    <t xml:space="preserve"> </t>
  </si>
  <si>
    <t>Datum:</t>
  </si>
  <si>
    <t>16. 2. 2024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</si>
  <si>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</si>
  <si>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</si>
  <si>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</si>
  <si>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</si>
  <si>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</si>
  <si>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</si>
  <si>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</si>
  <si>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</si>
  <si>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</si>
  <si>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</si>
  <si>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</si>
  <si>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</si>
  <si>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</si>
  <si>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</si>
  <si>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</si>
  <si>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</si>
  <si>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</si>
  <si>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</si>
  <si>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</si>
  <si>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</si>
  <si>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</si>
  <si>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</si>
  <si>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</si>
  <si>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</si>
  <si>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</si>
  <si>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</si>
  <si>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</si>
  <si>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</si>
  <si>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</si>
  <si>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</si>
  <si>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</si>
  <si>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</si>
  <si>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</si>
  <si>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</si>
  <si>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</si>
  <si>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</si>
  <si>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</si>
  <si>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</si>
  <si>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</si>
  <si>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</si>
  <si>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</si>
  <si>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</si>
  <si>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</si>
  <si>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</si>
  <si>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</si>
  <si>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</si>
  <si>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</si>
  <si>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</si>
  <si>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</si>
  <si>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</si>
  <si>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</si>
  <si>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</si>
  <si>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</si>
  <si>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</si>
  <si>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SEE - VON</t>
  </si>
  <si>
    <t>STA</t>
  </si>
  <si>
    <t>1</t>
  </si>
  <si>
    <t>{1a5a8730-0680-4d93-a6db-a043a930c289}</t>
  </si>
  <si>
    <t>2</t>
  </si>
  <si>
    <t>KRYCÍ LIST SOUPISU PRACÍ</t>
  </si>
  <si>
    <t>Objekt:</t>
  </si>
  <si>
    <t>3 - SEE - VON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</si>
  <si>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</si>
  <si>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</si>
  <si>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</si>
  <si>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</si>
  <si>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</si>
  <si>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</si>
  <si>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</si>
  <si>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</si>
  <si>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</si>
  <si>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</si>
  <si>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</si>
  <si>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</si>
  <si>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</si>
  <si>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</si>
  <si>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</si>
  <si>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</si>
  <si>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</si>
  <si>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</si>
  <si>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</si>
  <si>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</si>
  <si>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</si>
  <si>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</si>
  <si>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</si>
  <si>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</si>
  <si>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022101021</t>
  </si>
  <si>
    <t>Geodetické práce Geodetické práce po ukončení opravy</t>
  </si>
  <si>
    <t>%</t>
  </si>
  <si>
    <t>Sborník UOŽI 01 2024</t>
  </si>
  <si>
    <t>4</t>
  </si>
  <si>
    <t>PP</t>
  </si>
  <si>
    <t>022102001</t>
  </si>
  <si>
    <t>Geodetické práce Geodetické práce elektrického zařízení</t>
  </si>
  <si>
    <t>022121001</t>
  </si>
  <si>
    <t>Geodetické práce Diagnostika technické infrastruktury Vytýčení trasy inženýrských sítí</t>
  </si>
  <si>
    <t>6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</si>
  <si>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</si>
  <si>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023101001</t>
  </si>
  <si>
    <t>Projektové práce Projektové práce v rozsahu ZRN (vyjma dále jmenované práce) do 1 mil. Kč</t>
  </si>
  <si>
    <t>8</t>
  </si>
  <si>
    <t>023101011</t>
  </si>
  <si>
    <t>Projektové práce Projektové práce v rozsahu ZRN (vyjma dále jmenované práce) přes 1 do 3 mil. Kč</t>
  </si>
  <si>
    <t>10</t>
  </si>
  <si>
    <t>023101021</t>
  </si>
  <si>
    <t>Projektové práce Projektové práce v rozsahu ZRN (vyjma dále jmenované práce) přes 3 do 5 mil. Kč</t>
  </si>
  <si>
    <t>7</t>
  </si>
  <si>
    <t>023101031</t>
  </si>
  <si>
    <t>Projektové práce Projektové práce v rozsahu ZRN (vyjma dále jmenované práce) přes 5 do 20 mil. Kč</t>
  </si>
  <si>
    <t>14</t>
  </si>
  <si>
    <t>023101041</t>
  </si>
  <si>
    <t>Projektové práce Projektové práce v rozsahu ZRN (vyjma dále jmenované práce) přes 20 mil. Kč</t>
  </si>
  <si>
    <t>16</t>
  </si>
  <si>
    <t>9</t>
  </si>
  <si>
    <t>023121011</t>
  </si>
  <si>
    <t>Projektové práce Projektová dokumentace - přípravné práce Zjednodušený projekt opravy zabezpečovacích, sdělovacích, elektrických zařízení</t>
  </si>
  <si>
    <t>18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</si>
  <si>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stavby podle požadavku objednatele.</t>
  </si>
  <si>
    <t>023122001</t>
  </si>
  <si>
    <t>Projektové práce Projektová dokumentace - přípravné práce Projekt opravy zabezpečovacích, sdělovacích, elektrických zařízení</t>
  </si>
  <si>
    <t>20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</si>
  <si>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</si>
  <si>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11</t>
  </si>
  <si>
    <t>023131011</t>
  </si>
  <si>
    <t>Projektové práce Dokumentace skutečného provedení zabezpečovacích, sdělovacích, elektrických zařízení</t>
  </si>
  <si>
    <t>22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</si>
  <si>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</si>
  <si>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024101201</t>
  </si>
  <si>
    <t>Inženýrská činnost koordinátor BOZP na staveništi</t>
  </si>
  <si>
    <t>24</t>
  </si>
  <si>
    <t>13</t>
  </si>
  <si>
    <t>024101301</t>
  </si>
  <si>
    <t>Inženýrská činnost posudky (např. statické aj.) a dozory</t>
  </si>
  <si>
    <t>26</t>
  </si>
  <si>
    <t>024101401</t>
  </si>
  <si>
    <t>Inženýrská činnost koordinační a kompletační činnost</t>
  </si>
  <si>
    <t>28</t>
  </si>
  <si>
    <t>15</t>
  </si>
  <si>
    <t>031111051</t>
  </si>
  <si>
    <t>Zařízení a vybavení staveniště pronájem ploch</t>
  </si>
  <si>
    <t>30</t>
  </si>
  <si>
    <t>032101001</t>
  </si>
  <si>
    <t>Územní vlivy klimatické vlivy (vyjma mrazu pod -10°C)</t>
  </si>
  <si>
    <t>32</t>
  </si>
  <si>
    <t>17</t>
  </si>
  <si>
    <t>032105001</t>
  </si>
  <si>
    <t>Územní vlivy mimostaveništní doprava</t>
  </si>
  <si>
    <t>Kč</t>
  </si>
  <si>
    <t>34</t>
  </si>
  <si>
    <t>033121001</t>
  </si>
  <si>
    <t>Provozní vlivy Rušení prací železničním provozem širá trať nebo dopravny s kolejovým rozvětvením s počtem vlaků za směnu 8,5 hod. do 25</t>
  </si>
  <si>
    <t>36</t>
  </si>
  <si>
    <t>19</t>
  </si>
  <si>
    <t>033121011</t>
  </si>
  <si>
    <t>Provozní vlivy Rušení prací železničním provozem širá trať nebo dopravny s kolejovým rozvětvením s počtem vlaků za směnu 8,5 hod. přes 25 do 50</t>
  </si>
  <si>
    <t>38</t>
  </si>
  <si>
    <t>033122001</t>
  </si>
  <si>
    <t>Provozní vlivy Rušení prací železničním provozem tunel nebo most přes 50 m délky s počtem vlaků za směnu 8,5 hod. do 25</t>
  </si>
  <si>
    <t>40</t>
  </si>
  <si>
    <t>033122011</t>
  </si>
  <si>
    <t>Provozní vlivy Rušení prací železničním provozem tunel nebo most přes 50 m délky s počtem vlaků za směnu 8,5 hod. přes 25 do 50</t>
  </si>
  <si>
    <t>42</t>
  </si>
  <si>
    <t>029101001</t>
  </si>
  <si>
    <t>Ostatní náklady Náklady na informační cedule, desky, publikační náklady, aj.</t>
  </si>
  <si>
    <t>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</si>
</sst>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1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right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="1" customFormat="1" ht="36.96" customHeight="1">
      <c r="AR2" s="13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7"/>
      <c r="D4" s="18" t="s">
        <v>9</v>
      </c>
      <c r="AR4" s="17"/>
      <c r="AS4" s="19" t="s">
        <v>10</v>
      </c>
      <c r="BS4" s="14" t="s">
        <v>11</v>
      </c>
    </row>
    <row r="5" s="1" customFormat="1" ht="12" customHeight="1">
      <c r="B5" s="17"/>
      <c r="D5" s="20" t="s">
        <v>12</v>
      </c>
      <c r="K5" s="21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7"/>
      <c r="BS5" s="14" t="s">
        <v>6</v>
      </c>
    </row>
    <row r="6" s="1" customFormat="1" ht="36.96" customHeight="1">
      <c r="B6" s="17"/>
      <c r="D6" s="22" t="s">
        <v>14</v>
      </c>
      <c r="K6" s="23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7"/>
      <c r="BS6" s="14" t="s">
        <v>6</v>
      </c>
    </row>
    <row r="7" s="1" customFormat="1" ht="12" customHeight="1">
      <c r="B7" s="17"/>
      <c r="D7" s="24" t="s">
        <v>16</v>
      </c>
      <c r="K7" s="21" t="s">
        <v>1</v>
      </c>
      <c r="AK7" s="24" t="s">
        <v>17</v>
      </c>
      <c r="AN7" s="21" t="s">
        <v>1</v>
      </c>
      <c r="AR7" s="17"/>
      <c r="BS7" s="14" t="s">
        <v>6</v>
      </c>
    </row>
    <row r="8" s="1" customFormat="1" ht="12" customHeight="1">
      <c r="B8" s="17"/>
      <c r="D8" s="24" t="s">
        <v>18</v>
      </c>
      <c r="K8" s="21" t="s">
        <v>19</v>
      </c>
      <c r="AK8" s="24" t="s">
        <v>20</v>
      </c>
      <c r="AN8" s="21" t="s">
        <v>21</v>
      </c>
      <c r="AR8" s="17"/>
      <c r="BS8" s="14" t="s">
        <v>6</v>
      </c>
    </row>
    <row r="9" s="1" customFormat="1" ht="14.4" customHeight="1">
      <c r="B9" s="17"/>
      <c r="AR9" s="17"/>
      <c r="BS9" s="14" t="s">
        <v>6</v>
      </c>
    </row>
    <row r="10" s="1" customFormat="1" ht="12" customHeight="1">
      <c r="B10" s="17"/>
      <c r="D10" s="24" t="s">
        <v>22</v>
      </c>
      <c r="AK10" s="24" t="s">
        <v>23</v>
      </c>
      <c r="AN10" s="21" t="s">
        <v>1</v>
      </c>
      <c r="AR10" s="17"/>
      <c r="BS10" s="14" t="s">
        <v>6</v>
      </c>
    </row>
    <row r="11" s="1" customFormat="1" ht="18.48" customHeight="1">
      <c r="B11" s="17"/>
      <c r="E11" s="21" t="s">
        <v>19</v>
      </c>
      <c r="AK11" s="24" t="s">
        <v>24</v>
      </c>
      <c r="AN11" s="21" t="s">
        <v>1</v>
      </c>
      <c r="AR11" s="17"/>
      <c r="BS11" s="14" t="s">
        <v>6</v>
      </c>
    </row>
    <row r="12" s="1" customFormat="1" ht="6.96" customHeight="1">
      <c r="B12" s="17"/>
      <c r="AR12" s="17"/>
      <c r="BS12" s="14" t="s">
        <v>6</v>
      </c>
    </row>
    <row r="13" s="1" customFormat="1" ht="12" customHeight="1">
      <c r="B13" s="17"/>
      <c r="D13" s="24" t="s">
        <v>25</v>
      </c>
      <c r="AK13" s="24" t="s">
        <v>23</v>
      </c>
      <c r="AN13" s="21" t="s">
        <v>1</v>
      </c>
      <c r="AR13" s="17"/>
      <c r="BS13" s="14" t="s">
        <v>6</v>
      </c>
    </row>
    <row r="14">
      <c r="B14" s="17"/>
      <c r="E14" s="21" t="s">
        <v>19</v>
      </c>
      <c r="AK14" s="24" t="s">
        <v>24</v>
      </c>
      <c r="AN14" s="21" t="s">
        <v>1</v>
      </c>
      <c r="AR14" s="17"/>
      <c r="BS14" s="14" t="s">
        <v>6</v>
      </c>
    </row>
    <row r="15" s="1" customFormat="1" ht="6.96" customHeight="1">
      <c r="B15" s="17"/>
      <c r="AR15" s="17"/>
      <c r="BS15" s="14" t="s">
        <v>3</v>
      </c>
    </row>
    <row r="16" s="1" customFormat="1" ht="12" customHeight="1">
      <c r="B16" s="17"/>
      <c r="D16" s="24" t="s">
        <v>26</v>
      </c>
      <c r="AK16" s="24" t="s">
        <v>23</v>
      </c>
      <c r="AN16" s="21" t="s">
        <v>1</v>
      </c>
      <c r="AR16" s="17"/>
      <c r="BS16" s="14" t="s">
        <v>3</v>
      </c>
    </row>
    <row r="17" s="1" customFormat="1" ht="18.48" customHeight="1">
      <c r="B17" s="17"/>
      <c r="E17" s="21" t="s">
        <v>19</v>
      </c>
      <c r="AK17" s="24" t="s">
        <v>24</v>
      </c>
      <c r="AN17" s="21" t="s">
        <v>1</v>
      </c>
      <c r="AR17" s="17"/>
      <c r="BS17" s="14" t="s">
        <v>27</v>
      </c>
    </row>
    <row r="18" s="1" customFormat="1" ht="6.96" customHeight="1">
      <c r="B18" s="17"/>
      <c r="AR18" s="17"/>
      <c r="BS18" s="14" t="s">
        <v>6</v>
      </c>
    </row>
    <row r="19" s="1" customFormat="1" ht="12" customHeight="1">
      <c r="B19" s="17"/>
      <c r="D19" s="24" t="s">
        <v>28</v>
      </c>
      <c r="AK19" s="24" t="s">
        <v>23</v>
      </c>
      <c r="AN19" s="21" t="s">
        <v>1</v>
      </c>
      <c r="AR19" s="17"/>
      <c r="BS19" s="14" t="s">
        <v>6</v>
      </c>
    </row>
    <row r="20" s="1" customFormat="1" ht="18.48" customHeight="1">
      <c r="B20" s="17"/>
      <c r="E20" s="21" t="s">
        <v>19</v>
      </c>
      <c r="AK20" s="24" t="s">
        <v>24</v>
      </c>
      <c r="AN20" s="21" t="s">
        <v>1</v>
      </c>
      <c r="AR20" s="17"/>
      <c r="BS20" s="14" t="s">
        <v>27</v>
      </c>
    </row>
    <row r="21" s="1" customFormat="1" ht="6.96" customHeight="1">
      <c r="B21" s="17"/>
      <c r="AR21" s="17"/>
    </row>
    <row r="22" s="1" customFormat="1" ht="12" customHeight="1">
      <c r="B22" s="17"/>
      <c r="D22" s="24" t="s">
        <v>29</v>
      </c>
      <c r="AR22" s="17"/>
    </row>
    <row r="23" s="1" customFormat="1" ht="16.5" customHeight="1">
      <c r="B23" s="17"/>
      <c r="E23" s="25" t="s">
        <v>1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R23" s="17"/>
    </row>
    <row r="24" s="1" customFormat="1" ht="6.96" customHeight="1">
      <c r="B24" s="17"/>
      <c r="AR24" s="17"/>
    </row>
    <row r="25" s="1" customFormat="1" ht="6.96" customHeight="1">
      <c r="B25" s="1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7"/>
    </row>
    <row r="26" s="2" customFormat="1" ht="25.92" customHeight="1">
      <c r="A26" s="27"/>
      <c r="B26" s="28"/>
      <c r="C26" s="27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1">
        <f>ROUND(AG94,2)</f>
        <v>0</v>
      </c>
      <c r="AL26" s="30"/>
      <c r="AM26" s="30"/>
      <c r="AN26" s="30"/>
      <c r="AO26" s="30"/>
      <c r="AP26" s="27"/>
      <c r="AQ26" s="27"/>
      <c r="AR26" s="28"/>
      <c r="BE26" s="27"/>
    </row>
    <row r="27" s="2" customFormat="1" ht="6.96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="2" customForma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2" t="s">
        <v>31</v>
      </c>
      <c r="M28" s="32"/>
      <c r="N28" s="32"/>
      <c r="O28" s="32"/>
      <c r="P28" s="32"/>
      <c r="Q28" s="27"/>
      <c r="R28" s="27"/>
      <c r="S28" s="27"/>
      <c r="T28" s="27"/>
      <c r="U28" s="27"/>
      <c r="V28" s="27"/>
      <c r="W28" s="32" t="s">
        <v>32</v>
      </c>
      <c r="X28" s="32"/>
      <c r="Y28" s="32"/>
      <c r="Z28" s="32"/>
      <c r="AA28" s="32"/>
      <c r="AB28" s="32"/>
      <c r="AC28" s="32"/>
      <c r="AD28" s="32"/>
      <c r="AE28" s="32"/>
      <c r="AF28" s="27"/>
      <c r="AG28" s="27"/>
      <c r="AH28" s="27"/>
      <c r="AI28" s="27"/>
      <c r="AJ28" s="27"/>
      <c r="AK28" s="32" t="s">
        <v>33</v>
      </c>
      <c r="AL28" s="32"/>
      <c r="AM28" s="32"/>
      <c r="AN28" s="32"/>
      <c r="AO28" s="32"/>
      <c r="AP28" s="27"/>
      <c r="AQ28" s="27"/>
      <c r="AR28" s="28"/>
      <c r="BE28" s="27"/>
    </row>
    <row r="29" s="3" customFormat="1" ht="14.4" customHeight="1">
      <c r="A29" s="3"/>
      <c r="B29" s="33"/>
      <c r="C29" s="3"/>
      <c r="D29" s="24" t="s">
        <v>34</v>
      </c>
      <c r="E29" s="3"/>
      <c r="F29" s="24" t="s">
        <v>35</v>
      </c>
      <c r="G29" s="3"/>
      <c r="H29" s="3"/>
      <c r="I29" s="3"/>
      <c r="J29" s="3"/>
      <c r="K29" s="3"/>
      <c r="L29" s="3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5">
        <f>ROUND(AV94, 2)</f>
        <v>0</v>
      </c>
      <c r="AL29" s="3"/>
      <c r="AM29" s="3"/>
      <c r="AN29" s="3"/>
      <c r="AO29" s="3"/>
      <c r="AP29" s="3"/>
      <c r="AQ29" s="3"/>
      <c r="AR29" s="33"/>
      <c r="BE29" s="3"/>
    </row>
    <row r="30" s="3" customFormat="1" ht="14.4" customHeight="1">
      <c r="A30" s="3"/>
      <c r="B30" s="33"/>
      <c r="C30" s="3"/>
      <c r="D30" s="3"/>
      <c r="E30" s="3"/>
      <c r="F30" s="24" t="s">
        <v>36</v>
      </c>
      <c r="G30" s="3"/>
      <c r="H30" s="3"/>
      <c r="I30" s="3"/>
      <c r="J30" s="3"/>
      <c r="K30" s="3"/>
      <c r="L30" s="3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5">
        <f>ROUND(AW94, 2)</f>
        <v>0</v>
      </c>
      <c r="AL30" s="3"/>
      <c r="AM30" s="3"/>
      <c r="AN30" s="3"/>
      <c r="AO30" s="3"/>
      <c r="AP30" s="3"/>
      <c r="AQ30" s="3"/>
      <c r="AR30" s="33"/>
      <c r="BE30" s="3"/>
    </row>
    <row r="31" hidden="1" s="3" customFormat="1" ht="14.4" customHeight="1">
      <c r="A31" s="3"/>
      <c r="B31" s="33"/>
      <c r="C31" s="3"/>
      <c r="D31" s="3"/>
      <c r="E31" s="3"/>
      <c r="F31" s="24" t="s">
        <v>37</v>
      </c>
      <c r="G31" s="3"/>
      <c r="H31" s="3"/>
      <c r="I31" s="3"/>
      <c r="J31" s="3"/>
      <c r="K31" s="3"/>
      <c r="L31" s="3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5">
        <v>0</v>
      </c>
      <c r="AL31" s="3"/>
      <c r="AM31" s="3"/>
      <c r="AN31" s="3"/>
      <c r="AO31" s="3"/>
      <c r="AP31" s="3"/>
      <c r="AQ31" s="3"/>
      <c r="AR31" s="33"/>
      <c r="BE31" s="3"/>
    </row>
    <row r="32" hidden="1" s="3" customFormat="1" ht="14.4" customHeight="1">
      <c r="A32" s="3"/>
      <c r="B32" s="33"/>
      <c r="C32" s="3"/>
      <c r="D32" s="3"/>
      <c r="E32" s="3"/>
      <c r="F32" s="24" t="s">
        <v>38</v>
      </c>
      <c r="G32" s="3"/>
      <c r="H32" s="3"/>
      <c r="I32" s="3"/>
      <c r="J32" s="3"/>
      <c r="K32" s="3"/>
      <c r="L32" s="3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5">
        <v>0</v>
      </c>
      <c r="AL32" s="3"/>
      <c r="AM32" s="3"/>
      <c r="AN32" s="3"/>
      <c r="AO32" s="3"/>
      <c r="AP32" s="3"/>
      <c r="AQ32" s="3"/>
      <c r="AR32" s="33"/>
      <c r="BE32" s="3"/>
    </row>
    <row r="33" hidden="1" s="3" customFormat="1" ht="14.4" customHeight="1">
      <c r="A33" s="3"/>
      <c r="B33" s="33"/>
      <c r="C33" s="3"/>
      <c r="D33" s="3"/>
      <c r="E33" s="3"/>
      <c r="F33" s="24" t="s">
        <v>39</v>
      </c>
      <c r="G33" s="3"/>
      <c r="H33" s="3"/>
      <c r="I33" s="3"/>
      <c r="J33" s="3"/>
      <c r="K33" s="3"/>
      <c r="L33" s="3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5">
        <v>0</v>
      </c>
      <c r="AL33" s="3"/>
      <c r="AM33" s="3"/>
      <c r="AN33" s="3"/>
      <c r="AO33" s="3"/>
      <c r="AP33" s="3"/>
      <c r="AQ33" s="3"/>
      <c r="AR33" s="33"/>
      <c r="BE33" s="3"/>
    </row>
    <row r="34" s="2" customFormat="1" ht="6.96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="2" customFormat="1" ht="25.92" customHeight="1">
      <c r="A35" s="27"/>
      <c r="B35" s="28"/>
      <c r="C35" s="36"/>
      <c r="D35" s="37" t="s">
        <v>40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41</v>
      </c>
      <c r="U35" s="38"/>
      <c r="V35" s="38"/>
      <c r="W35" s="38"/>
      <c r="X35" s="40" t="s">
        <v>42</v>
      </c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41">
        <f>SUM(AK26:AK33)</f>
        <v>0</v>
      </c>
      <c r="AL35" s="38"/>
      <c r="AM35" s="38"/>
      <c r="AN35" s="38"/>
      <c r="AO35" s="42"/>
      <c r="AP35" s="36"/>
      <c r="AQ35" s="36"/>
      <c r="AR35" s="28"/>
      <c r="BE35" s="27"/>
    </row>
    <row r="36" s="2" customFormat="1" ht="6.96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="2" customFormat="1" ht="14.4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="1" customFormat="1" ht="14.4" customHeight="1">
      <c r="B38" s="17"/>
      <c r="AR38" s="17"/>
    </row>
    <row r="39" s="1" customFormat="1" ht="14.4" customHeight="1">
      <c r="B39" s="17"/>
      <c r="AR39" s="17"/>
    </row>
    <row r="40" s="1" customFormat="1" ht="14.4" customHeight="1">
      <c r="B40" s="17"/>
      <c r="AR40" s="17"/>
    </row>
    <row r="41" s="1" customFormat="1" ht="14.4" customHeight="1">
      <c r="B41" s="17"/>
      <c r="AR41" s="17"/>
    </row>
    <row r="42" s="1" customFormat="1" ht="14.4" customHeight="1">
      <c r="B42" s="17"/>
      <c r="AR42" s="17"/>
    </row>
    <row r="43" s="1" customFormat="1" ht="14.4" customHeight="1">
      <c r="B43" s="17"/>
      <c r="AR43" s="17"/>
    </row>
    <row r="44" s="1" customFormat="1" ht="14.4" customHeight="1">
      <c r="B44" s="17"/>
      <c r="AR44" s="17"/>
    </row>
    <row r="45" s="1" customFormat="1" ht="14.4" customHeight="1">
      <c r="B45" s="17"/>
      <c r="AR45" s="17"/>
    </row>
    <row r="46" s="1" customFormat="1" ht="14.4" customHeight="1">
      <c r="B46" s="17"/>
      <c r="AR46" s="17"/>
    </row>
    <row r="47" s="1" customFormat="1" ht="14.4" customHeight="1">
      <c r="B47" s="17"/>
      <c r="AR47" s="17"/>
    </row>
    <row r="48" s="1" customFormat="1" ht="14.4" customHeight="1">
      <c r="B48" s="17"/>
      <c r="AR48" s="17"/>
    </row>
    <row r="49" s="2" customFormat="1" ht="14.4" customHeight="1">
      <c r="B49" s="43"/>
      <c r="D49" s="44" t="s">
        <v>43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44</v>
      </c>
      <c r="AI49" s="45"/>
      <c r="AJ49" s="45"/>
      <c r="AK49" s="45"/>
      <c r="AL49" s="45"/>
      <c r="AM49" s="45"/>
      <c r="AN49" s="45"/>
      <c r="AO49" s="45"/>
      <c r="AR49" s="43"/>
    </row>
    <row r="50">
      <c r="B50" s="17"/>
      <c r="AR50" s="17"/>
    </row>
    <row r="51">
      <c r="B51" s="17"/>
      <c r="AR51" s="17"/>
    </row>
    <row r="52">
      <c r="B52" s="17"/>
      <c r="AR52" s="17"/>
    </row>
    <row r="53">
      <c r="B53" s="17"/>
      <c r="AR53" s="17"/>
    </row>
    <row r="54">
      <c r="B54" s="17"/>
      <c r="AR54" s="17"/>
    </row>
    <row r="55">
      <c r="B55" s="17"/>
      <c r="AR55" s="17"/>
    </row>
    <row r="56">
      <c r="B56" s="17"/>
      <c r="AR56" s="17"/>
    </row>
    <row r="57">
      <c r="B57" s="17"/>
      <c r="AR57" s="17"/>
    </row>
    <row r="58">
      <c r="B58" s="17"/>
      <c r="AR58" s="17"/>
    </row>
    <row r="59">
      <c r="B59" s="17"/>
      <c r="AR59" s="17"/>
    </row>
    <row r="60" s="2" customFormat="1">
      <c r="A60" s="27"/>
      <c r="B60" s="28"/>
      <c r="C60" s="27"/>
      <c r="D60" s="46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6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6" t="s">
        <v>45</v>
      </c>
      <c r="AI60" s="30"/>
      <c r="AJ60" s="30"/>
      <c r="AK60" s="30"/>
      <c r="AL60" s="30"/>
      <c r="AM60" s="46" t="s">
        <v>46</v>
      </c>
      <c r="AN60" s="30"/>
      <c r="AO60" s="30"/>
      <c r="AP60" s="27"/>
      <c r="AQ60" s="27"/>
      <c r="AR60" s="28"/>
      <c r="BE60" s="27"/>
    </row>
    <row r="61">
      <c r="B61" s="17"/>
      <c r="AR61" s="17"/>
    </row>
    <row r="62">
      <c r="B62" s="17"/>
      <c r="AR62" s="17"/>
    </row>
    <row r="63">
      <c r="B63" s="17"/>
      <c r="AR63" s="17"/>
    </row>
    <row r="64" s="2" customFormat="1">
      <c r="A64" s="27"/>
      <c r="B64" s="28"/>
      <c r="C64" s="27"/>
      <c r="D64" s="44" t="s">
        <v>47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48</v>
      </c>
      <c r="AI64" s="47"/>
      <c r="AJ64" s="47"/>
      <c r="AK64" s="47"/>
      <c r="AL64" s="47"/>
      <c r="AM64" s="47"/>
      <c r="AN64" s="47"/>
      <c r="AO64" s="47"/>
      <c r="AP64" s="27"/>
      <c r="AQ64" s="27"/>
      <c r="AR64" s="28"/>
      <c r="BE64" s="27"/>
    </row>
    <row r="65">
      <c r="B65" s="17"/>
      <c r="AR65" s="17"/>
    </row>
    <row r="66">
      <c r="B66" s="17"/>
      <c r="AR66" s="17"/>
    </row>
    <row r="67">
      <c r="B67" s="17"/>
      <c r="AR67" s="17"/>
    </row>
    <row r="68">
      <c r="B68" s="17"/>
      <c r="AR68" s="17"/>
    </row>
    <row r="69">
      <c r="B69" s="17"/>
      <c r="AR69" s="17"/>
    </row>
    <row r="70">
      <c r="B70" s="17"/>
      <c r="AR70" s="17"/>
    </row>
    <row r="71">
      <c r="B71" s="17"/>
      <c r="AR71" s="17"/>
    </row>
    <row r="72">
      <c r="B72" s="17"/>
      <c r="AR72" s="17"/>
    </row>
    <row r="73">
      <c r="B73" s="17"/>
      <c r="AR73" s="17"/>
    </row>
    <row r="74">
      <c r="B74" s="17"/>
      <c r="AR74" s="17"/>
    </row>
    <row r="75" s="2" customFormat="1">
      <c r="A75" s="27"/>
      <c r="B75" s="28"/>
      <c r="C75" s="27"/>
      <c r="D75" s="46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6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6" t="s">
        <v>45</v>
      </c>
      <c r="AI75" s="30"/>
      <c r="AJ75" s="30"/>
      <c r="AK75" s="30"/>
      <c r="AL75" s="30"/>
      <c r="AM75" s="46" t="s">
        <v>46</v>
      </c>
      <c r="AN75" s="30"/>
      <c r="AO75" s="30"/>
      <c r="AP75" s="27"/>
      <c r="AQ75" s="27"/>
      <c r="AR75" s="28"/>
      <c r="BE75" s="27"/>
    </row>
    <row r="76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="2" customFormat="1" ht="6.96" customHeight="1">
      <c r="A77" s="27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28"/>
      <c r="BE77" s="27"/>
    </row>
    <row r="81" s="2" customFormat="1" ht="6.96" customHeight="1">
      <c r="A81" s="27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28"/>
      <c r="BE81" s="27"/>
    </row>
    <row r="82" s="2" customFormat="1" ht="24.96" customHeight="1">
      <c r="A82" s="27"/>
      <c r="B82" s="28"/>
      <c r="C82" s="18" t="s">
        <v>49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="2" customFormat="1" ht="6.96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="4" customFormat="1" ht="12" customHeight="1">
      <c r="A84" s="4"/>
      <c r="B84" s="52"/>
      <c r="C84" s="24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2"/>
      <c r="BE84" s="4"/>
    </row>
    <row r="85" s="5" customFormat="1" ht="36.96" customHeight="1">
      <c r="A85" s="5"/>
      <c r="B85" s="53"/>
      <c r="C85" s="54" t="s">
        <v>14</v>
      </c>
      <c r="D85" s="5"/>
      <c r="E85" s="5"/>
      <c r="F85" s="5"/>
      <c r="G85" s="5"/>
      <c r="H85" s="5"/>
      <c r="I85" s="5"/>
      <c r="J85" s="5"/>
      <c r="K85" s="5"/>
      <c r="L85" s="55" t="str">
        <f>K6</f>
        <v>Opravy a údržba SEE_VRN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3"/>
      <c r="BE85" s="5"/>
    </row>
    <row r="86" s="2" customFormat="1" ht="6.96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="2" customFormat="1" ht="12" customHeight="1">
      <c r="A87" s="27"/>
      <c r="B87" s="28"/>
      <c r="C87" s="24" t="s">
        <v>18</v>
      </c>
      <c r="D87" s="27"/>
      <c r="E87" s="27"/>
      <c r="F87" s="27"/>
      <c r="G87" s="27"/>
      <c r="H87" s="27"/>
      <c r="I87" s="27"/>
      <c r="J87" s="27"/>
      <c r="K87" s="27"/>
      <c r="L87" s="56" t="str">
        <f>IF(K8="","",K8)</f>
        <v xml:space="preserve"> 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20</v>
      </c>
      <c r="AJ87" s="27"/>
      <c r="AK87" s="27"/>
      <c r="AL87" s="27"/>
      <c r="AM87" s="57" t="str">
        <f>IF(AN8= "","",AN8)</f>
        <v>16. 2. 2024</v>
      </c>
      <c r="AN87" s="57"/>
      <c r="AO87" s="27"/>
      <c r="AP87" s="27"/>
      <c r="AQ87" s="27"/>
      <c r="AR87" s="28"/>
      <c r="BE87" s="27"/>
    </row>
    <row r="88" s="2" customFormat="1" ht="6.96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="2" customFormat="1" ht="15.15" customHeight="1">
      <c r="A89" s="27"/>
      <c r="B89" s="28"/>
      <c r="C89" s="24" t="s">
        <v>22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 xml:space="preserve"> 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26</v>
      </c>
      <c r="AJ89" s="27"/>
      <c r="AK89" s="27"/>
      <c r="AL89" s="27"/>
      <c r="AM89" s="58" t="str">
        <f>IF(E17="","",E17)</f>
        <v xml:space="preserve"> </v>
      </c>
      <c r="AN89" s="4"/>
      <c r="AO89" s="4"/>
      <c r="AP89" s="4"/>
      <c r="AQ89" s="27"/>
      <c r="AR89" s="28"/>
      <c r="AS89" s="59" t="s">
        <v>50</v>
      </c>
      <c r="AT89" s="60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7"/>
    </row>
    <row r="90" s="2" customFormat="1" ht="15.15" customHeight="1">
      <c r="A90" s="27"/>
      <c r="B90" s="28"/>
      <c r="C90" s="24" t="s">
        <v>25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28</v>
      </c>
      <c r="AJ90" s="27"/>
      <c r="AK90" s="27"/>
      <c r="AL90" s="27"/>
      <c r="AM90" s="58" t="str">
        <f>IF(E20="","",E20)</f>
        <v xml:space="preserve"> </v>
      </c>
      <c r="AN90" s="4"/>
      <c r="AO90" s="4"/>
      <c r="AP90" s="4"/>
      <c r="AQ90" s="27"/>
      <c r="AR90" s="28"/>
      <c r="AS90" s="63"/>
      <c r="AT90" s="64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7"/>
    </row>
    <row r="91" s="2" customFormat="1" ht="10.8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63"/>
      <c r="AT91" s="64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7"/>
    </row>
    <row r="92" s="2" customFormat="1" ht="29.28" customHeight="1">
      <c r="A92" s="27"/>
      <c r="B92" s="28"/>
      <c r="C92" s="67" t="s">
        <v>51</v>
      </c>
      <c r="D92" s="68"/>
      <c r="E92" s="68"/>
      <c r="F92" s="68"/>
      <c r="G92" s="68"/>
      <c r="H92" s="69"/>
      <c r="I92" s="70" t="s">
        <v>52</v>
      </c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71" t="s">
        <v>53</v>
      </c>
      <c r="AH92" s="68"/>
      <c r="AI92" s="68"/>
      <c r="AJ92" s="68"/>
      <c r="AK92" s="68"/>
      <c r="AL92" s="68"/>
      <c r="AM92" s="68"/>
      <c r="AN92" s="70" t="s">
        <v>54</v>
      </c>
      <c r="AO92" s="68"/>
      <c r="AP92" s="72"/>
      <c r="AQ92" s="73" t="s">
        <v>55</v>
      </c>
      <c r="AR92" s="28"/>
      <c r="AS92" s="74" t="s">
        <v>56</v>
      </c>
      <c r="AT92" s="75" t="s">
        <v>57</v>
      </c>
      <c r="AU92" s="75" t="s">
        <v>58</v>
      </c>
      <c r="AV92" s="75" t="s">
        <v>59</v>
      </c>
      <c r="AW92" s="75" t="s">
        <v>60</v>
      </c>
      <c r="AX92" s="75" t="s">
        <v>61</v>
      </c>
      <c r="AY92" s="75" t="s">
        <v>62</v>
      </c>
      <c r="AZ92" s="75" t="s">
        <v>63</v>
      </c>
      <c r="BA92" s="75" t="s">
        <v>64</v>
      </c>
      <c r="BB92" s="75" t="s">
        <v>65</v>
      </c>
      <c r="BC92" s="75" t="s">
        <v>66</v>
      </c>
      <c r="BD92" s="76" t="s">
        <v>67</v>
      </c>
      <c r="BE92" s="27"/>
    </row>
    <row r="93" s="2" customFormat="1" ht="10.8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27"/>
    </row>
    <row r="94" s="6" customFormat="1" ht="32.4" customHeight="1">
      <c r="A94" s="6"/>
      <c r="B94" s="80"/>
      <c r="C94" s="81" t="s">
        <v>68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>
        <f>ROUND(AG95,2)</f>
        <v>0</v>
      </c>
      <c r="AH94" s="83"/>
      <c r="AI94" s="83"/>
      <c r="AJ94" s="83"/>
      <c r="AK94" s="83"/>
      <c r="AL94" s="83"/>
      <c r="AM94" s="83"/>
      <c r="AN94" s="84">
        <f>SUM(AG94,AT94)</f>
        <v>0</v>
      </c>
      <c r="AO94" s="84"/>
      <c r="AP94" s="84"/>
      <c r="AQ94" s="85" t="s">
        <v>1</v>
      </c>
      <c r="AR94" s="80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E94" s="6"/>
      <c r="BS94" s="90" t="s">
        <v>69</v>
      </c>
      <c r="BT94" s="90" t="s">
        <v>70</v>
      </c>
      <c r="BU94" s="91" t="s">
        <v>71</v>
      </c>
      <c r="BV94" s="90" t="s">
        <v>72</v>
      </c>
      <c r="BW94" s="90" t="s">
        <v>4</v>
      </c>
      <c r="BX94" s="90" t="s">
        <v>73</v>
      </c>
      <c r="CL94" s="90" t="s">
        <v>1</v>
      </c>
    </row>
    <row r="95" s="7" customFormat="1" ht="16.5" customHeight="1">
      <c r="A95" s="92" t="s">
        <v>74</v>
      </c>
      <c r="B95" s="93"/>
      <c r="C95" s="94"/>
      <c r="D95" s="95" t="s">
        <v>75</v>
      </c>
      <c r="E95" s="95"/>
      <c r="F95" s="95"/>
      <c r="G95" s="95"/>
      <c r="H95" s="95"/>
      <c r="I95" s="96"/>
      <c r="J95" s="95" t="s">
        <v>76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>
        <f>'3 - SEE - VON'!J30</f>
        <v>0</v>
      </c>
      <c r="AH95" s="96"/>
      <c r="AI95" s="96"/>
      <c r="AJ95" s="96"/>
      <c r="AK95" s="96"/>
      <c r="AL95" s="96"/>
      <c r="AM95" s="96"/>
      <c r="AN95" s="97">
        <f>SUM(AG95,AT95)</f>
        <v>0</v>
      </c>
      <c r="AO95" s="96"/>
      <c r="AP95" s="96"/>
      <c r="AQ95" s="98" t="s">
        <v>77</v>
      </c>
      <c r="AR95" s="93"/>
      <c r="AS95" s="99">
        <v>0</v>
      </c>
      <c r="AT95" s="100">
        <f>ROUND(SUM(AV95:AW95),2)</f>
        <v>0</v>
      </c>
      <c r="AU95" s="101">
        <f>'3 - SEE - VON'!P117</f>
        <v>0</v>
      </c>
      <c r="AV95" s="100">
        <f>'3 - SEE - VON'!J33</f>
        <v>0</v>
      </c>
      <c r="AW95" s="100">
        <f>'3 - SEE - VON'!J34</f>
        <v>0</v>
      </c>
      <c r="AX95" s="100">
        <f>'3 - SEE - VON'!J35</f>
        <v>0</v>
      </c>
      <c r="AY95" s="100">
        <f>'3 - SEE - VON'!J36</f>
        <v>0</v>
      </c>
      <c r="AZ95" s="100">
        <f>'3 - SEE - VON'!F33</f>
        <v>0</v>
      </c>
      <c r="BA95" s="100">
        <f>'3 - SEE - VON'!F34</f>
        <v>0</v>
      </c>
      <c r="BB95" s="100">
        <f>'3 - SEE - VON'!F35</f>
        <v>0</v>
      </c>
      <c r="BC95" s="100">
        <f>'3 - SEE - VON'!F36</f>
        <v>0</v>
      </c>
      <c r="BD95" s="102">
        <f>'3 - SEE - VON'!F37</f>
        <v>0</v>
      </c>
      <c r="BE95" s="7"/>
      <c r="BT95" s="103" t="s">
        <v>78</v>
      </c>
      <c r="BV95" s="103" t="s">
        <v>72</v>
      </c>
      <c r="BW95" s="103" t="s">
        <v>79</v>
      </c>
      <c r="BX95" s="103" t="s">
        <v>4</v>
      </c>
      <c r="CL95" s="103" t="s">
        <v>1</v>
      </c>
      <c r="CM95" s="103" t="s">
        <v>80</v>
      </c>
    </row>
    <row r="96" s="2" customFormat="1" ht="30" customHeight="1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="2" customFormat="1" ht="6.96" customHeight="1">
      <c r="A97" s="27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3 - SEE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4"/>
    </row>
    <row r="2" s="1" customFormat="1" ht="36.96" customHeight="1">
      <c r="L2" s="13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="1" customFormat="1" ht="24.96" customHeight="1">
      <c r="B4" s="17"/>
      <c r="D4" s="18" t="s">
        <v>81</v>
      </c>
      <c r="L4" s="17"/>
      <c r="M4" s="105" t="s">
        <v>10</v>
      </c>
      <c r="AT4" s="14" t="s">
        <v>3</v>
      </c>
    </row>
    <row r="5" s="1" customFormat="1" ht="6.96" customHeight="1">
      <c r="B5" s="17"/>
      <c r="L5" s="17"/>
    </row>
    <row r="6" s="1" customFormat="1" ht="12" customHeight="1">
      <c r="B6" s="17"/>
      <c r="D6" s="24" t="s">
        <v>14</v>
      </c>
      <c r="L6" s="17"/>
    </row>
    <row r="7" s="1" customFormat="1" ht="16.5" customHeight="1">
      <c r="B7" s="17"/>
      <c r="E7" s="106" t="str">
        <f>'Rekapitulace stavby'!K6</f>
        <v>Opravy a údržba SEE_VRN</v>
      </c>
      <c r="F7" s="24"/>
      <c r="G7" s="24"/>
      <c r="H7" s="24"/>
      <c r="L7" s="17"/>
    </row>
    <row r="8" s="2" customFormat="1" ht="12" customHeight="1">
      <c r="A8" s="27"/>
      <c r="B8" s="28"/>
      <c r="C8" s="27"/>
      <c r="D8" s="24" t="s">
        <v>82</v>
      </c>
      <c r="E8" s="27"/>
      <c r="F8" s="27"/>
      <c r="G8" s="27"/>
      <c r="H8" s="27"/>
      <c r="I8" s="27"/>
      <c r="J8" s="27"/>
      <c r="K8" s="27"/>
      <c r="L8" s="43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="2" customFormat="1" ht="16.5" customHeight="1">
      <c r="A9" s="27"/>
      <c r="B9" s="28"/>
      <c r="C9" s="27"/>
      <c r="D9" s="27"/>
      <c r="E9" s="55" t="s">
        <v>83</v>
      </c>
      <c r="F9" s="27"/>
      <c r="G9" s="27"/>
      <c r="H9" s="27"/>
      <c r="I9" s="27"/>
      <c r="J9" s="27"/>
      <c r="K9" s="27"/>
      <c r="L9" s="43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43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="2" customFormat="1" ht="12" customHeight="1">
      <c r="A11" s="27"/>
      <c r="B11" s="28"/>
      <c r="C11" s="27"/>
      <c r="D11" s="24" t="s">
        <v>16</v>
      </c>
      <c r="E11" s="27"/>
      <c r="F11" s="21" t="s">
        <v>1</v>
      </c>
      <c r="G11" s="27"/>
      <c r="H11" s="27"/>
      <c r="I11" s="24" t="s">
        <v>17</v>
      </c>
      <c r="J11" s="21" t="s">
        <v>1</v>
      </c>
      <c r="K11" s="27"/>
      <c r="L11" s="43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="2" customFormat="1" ht="12" customHeight="1">
      <c r="A12" s="27"/>
      <c r="B12" s="28"/>
      <c r="C12" s="27"/>
      <c r="D12" s="24" t="s">
        <v>18</v>
      </c>
      <c r="E12" s="27"/>
      <c r="F12" s="21" t="s">
        <v>19</v>
      </c>
      <c r="G12" s="27"/>
      <c r="H12" s="27"/>
      <c r="I12" s="24" t="s">
        <v>20</v>
      </c>
      <c r="J12" s="57" t="str">
        <f>'Rekapitulace stavby'!AN8</f>
        <v>16. 2. 2024</v>
      </c>
      <c r="K12" s="27"/>
      <c r="L12" s="43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="2" customFormat="1" ht="10.8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43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="2" customFormat="1" ht="12" customHeight="1">
      <c r="A14" s="27"/>
      <c r="B14" s="28"/>
      <c r="C14" s="27"/>
      <c r="D14" s="24" t="s">
        <v>22</v>
      </c>
      <c r="E14" s="27"/>
      <c r="F14" s="27"/>
      <c r="G14" s="27"/>
      <c r="H14" s="27"/>
      <c r="I14" s="24" t="s">
        <v>23</v>
      </c>
      <c r="J14" s="21" t="str">
        <f>IF('Rekapitulace stavby'!AN10="","",'Rekapitulace stavby'!AN10)</f>
        <v/>
      </c>
      <c r="K14" s="27"/>
      <c r="L14" s="43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="2" customFormat="1" ht="18" customHeight="1">
      <c r="A15" s="27"/>
      <c r="B15" s="28"/>
      <c r="C15" s="27"/>
      <c r="D15" s="27"/>
      <c r="E15" s="21" t="str">
        <f>IF('Rekapitulace stavby'!E11="","",'Rekapitulace stavby'!E11)</f>
        <v xml:space="preserve"> </v>
      </c>
      <c r="F15" s="27"/>
      <c r="G15" s="27"/>
      <c r="H15" s="27"/>
      <c r="I15" s="24" t="s">
        <v>24</v>
      </c>
      <c r="J15" s="21" t="str">
        <f>IF('Rekapitulace stavby'!AN11="","",'Rekapitulace stavby'!AN11)</f>
        <v/>
      </c>
      <c r="K15" s="27"/>
      <c r="L15" s="43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="2" customFormat="1" ht="6.96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43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="2" customFormat="1" ht="12" customHeight="1">
      <c r="A17" s="27"/>
      <c r="B17" s="28"/>
      <c r="C17" s="27"/>
      <c r="D17" s="24" t="s">
        <v>25</v>
      </c>
      <c r="E17" s="27"/>
      <c r="F17" s="27"/>
      <c r="G17" s="27"/>
      <c r="H17" s="27"/>
      <c r="I17" s="24" t="s">
        <v>23</v>
      </c>
      <c r="J17" s="21" t="str">
        <f>'Rekapitulace stavby'!AN13</f>
        <v/>
      </c>
      <c r="K17" s="27"/>
      <c r="L17" s="43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="2" customFormat="1" ht="18" customHeight="1">
      <c r="A18" s="27"/>
      <c r="B18" s="28"/>
      <c r="C18" s="27"/>
      <c r="D18" s="27"/>
      <c r="E18" s="21" t="str">
        <f>'Rekapitulace stavby'!E14</f>
        <v xml:space="preserve"> </v>
      </c>
      <c r="F18" s="21"/>
      <c r="G18" s="21"/>
      <c r="H18" s="21"/>
      <c r="I18" s="24" t="s">
        <v>24</v>
      </c>
      <c r="J18" s="21" t="str">
        <f>'Rekapitulace stavby'!AN14</f>
        <v/>
      </c>
      <c r="K18" s="27"/>
      <c r="L18" s="43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="2" customFormat="1" ht="6.96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43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="2" customFormat="1" ht="12" customHeight="1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23</v>
      </c>
      <c r="J20" s="21" t="str">
        <f>IF('Rekapitulace stavby'!AN16="","",'Rekapitulace stavby'!AN16)</f>
        <v/>
      </c>
      <c r="K20" s="27"/>
      <c r="L20" s="43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="2" customFormat="1" ht="18" customHeight="1">
      <c r="A21" s="27"/>
      <c r="B21" s="28"/>
      <c r="C21" s="27"/>
      <c r="D21" s="27"/>
      <c r="E21" s="21" t="str">
        <f>IF('Rekapitulace stavby'!E17="","",'Rekapitulace stavby'!E17)</f>
        <v xml:space="preserve"> </v>
      </c>
      <c r="F21" s="27"/>
      <c r="G21" s="27"/>
      <c r="H21" s="27"/>
      <c r="I21" s="24" t="s">
        <v>24</v>
      </c>
      <c r="J21" s="21" t="str">
        <f>IF('Rekapitulace stavby'!AN17="","",'Rekapitulace stavby'!AN17)</f>
        <v/>
      </c>
      <c r="K21" s="27"/>
      <c r="L21" s="43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="2" customFormat="1" ht="6.96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43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="2" customFormat="1" ht="12" customHeight="1">
      <c r="A23" s="27"/>
      <c r="B23" s="28"/>
      <c r="C23" s="27"/>
      <c r="D23" s="24" t="s">
        <v>28</v>
      </c>
      <c r="E23" s="27"/>
      <c r="F23" s="27"/>
      <c r="G23" s="27"/>
      <c r="H23" s="27"/>
      <c r="I23" s="24" t="s">
        <v>23</v>
      </c>
      <c r="J23" s="21" t="str">
        <f>IF('Rekapitulace stavby'!AN19="","",'Rekapitulace stavby'!AN19)</f>
        <v/>
      </c>
      <c r="K23" s="27"/>
      <c r="L23" s="43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="2" customFormat="1" ht="18" customHeight="1">
      <c r="A24" s="27"/>
      <c r="B24" s="28"/>
      <c r="C24" s="27"/>
      <c r="D24" s="27"/>
      <c r="E24" s="21" t="str">
        <f>IF('Rekapitulace stavby'!E20="","",'Rekapitulace stavby'!E20)</f>
        <v xml:space="preserve"> </v>
      </c>
      <c r="F24" s="27"/>
      <c r="G24" s="27"/>
      <c r="H24" s="27"/>
      <c r="I24" s="24" t="s">
        <v>24</v>
      </c>
      <c r="J24" s="21" t="str">
        <f>IF('Rekapitulace stavby'!AN20="","",'Rekapitulace stavby'!AN20)</f>
        <v/>
      </c>
      <c r="K24" s="27"/>
      <c r="L24" s="43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="2" customFormat="1" ht="6.96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43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="2" customFormat="1" ht="12" customHeight="1">
      <c r="A26" s="27"/>
      <c r="B26" s="28"/>
      <c r="C26" s="27"/>
      <c r="D26" s="24" t="s">
        <v>29</v>
      </c>
      <c r="E26" s="27"/>
      <c r="F26" s="27"/>
      <c r="G26" s="27"/>
      <c r="H26" s="27"/>
      <c r="I26" s="27"/>
      <c r="J26" s="27"/>
      <c r="K26" s="27"/>
      <c r="L26" s="43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="8" customFormat="1" ht="16.5" customHeight="1">
      <c r="A27" s="107"/>
      <c r="B27" s="108"/>
      <c r="C27" s="107"/>
      <c r="D27" s="107"/>
      <c r="E27" s="25" t="s">
        <v>1</v>
      </c>
      <c r="F27" s="25"/>
      <c r="G27" s="25"/>
      <c r="H27" s="25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="2" customFormat="1" ht="6.96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43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="2" customFormat="1" ht="6.96" customHeight="1">
      <c r="A29" s="27"/>
      <c r="B29" s="28"/>
      <c r="C29" s="27"/>
      <c r="D29" s="78"/>
      <c r="E29" s="78"/>
      <c r="F29" s="78"/>
      <c r="G29" s="78"/>
      <c r="H29" s="78"/>
      <c r="I29" s="78"/>
      <c r="J29" s="78"/>
      <c r="K29" s="78"/>
      <c r="L29" s="43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="2" customFormat="1" ht="25.44" customHeight="1">
      <c r="A30" s="27"/>
      <c r="B30" s="28"/>
      <c r="C30" s="27"/>
      <c r="D30" s="110" t="s">
        <v>30</v>
      </c>
      <c r="E30" s="27"/>
      <c r="F30" s="27"/>
      <c r="G30" s="27"/>
      <c r="H30" s="27"/>
      <c r="I30" s="27"/>
      <c r="J30" s="84">
        <f>ROUND(J117, 2)</f>
        <v>0</v>
      </c>
      <c r="K30" s="27"/>
      <c r="L30" s="43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="2" customFormat="1" ht="6.96" customHeight="1">
      <c r="A31" s="27"/>
      <c r="B31" s="28"/>
      <c r="C31" s="27"/>
      <c r="D31" s="78"/>
      <c r="E31" s="78"/>
      <c r="F31" s="78"/>
      <c r="G31" s="78"/>
      <c r="H31" s="78"/>
      <c r="I31" s="78"/>
      <c r="J31" s="78"/>
      <c r="K31" s="78"/>
      <c r="L31" s="43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="2" customFormat="1" ht="14.4" customHeight="1">
      <c r="A32" s="27"/>
      <c r="B32" s="28"/>
      <c r="C32" s="27"/>
      <c r="D32" s="27"/>
      <c r="E32" s="27"/>
      <c r="F32" s="32" t="s">
        <v>32</v>
      </c>
      <c r="G32" s="27"/>
      <c r="H32" s="27"/>
      <c r="I32" s="32" t="s">
        <v>31</v>
      </c>
      <c r="J32" s="32" t="s">
        <v>33</v>
      </c>
      <c r="K32" s="27"/>
      <c r="L32" s="43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="2" customFormat="1" ht="14.4" customHeight="1">
      <c r="A33" s="27"/>
      <c r="B33" s="28"/>
      <c r="C33" s="27"/>
      <c r="D33" s="111" t="s">
        <v>34</v>
      </c>
      <c r="E33" s="24" t="s">
        <v>35</v>
      </c>
      <c r="F33" s="112">
        <f>ROUND((SUM(BE117:BE162)),  2)</f>
        <v>0</v>
      </c>
      <c r="G33" s="27"/>
      <c r="H33" s="27"/>
      <c r="I33" s="113">
        <v>0.20999999999999999</v>
      </c>
      <c r="J33" s="112">
        <f>ROUND(((SUM(BE117:BE162))*I33),  2)</f>
        <v>0</v>
      </c>
      <c r="K33" s="27"/>
      <c r="L33" s="43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="2" customFormat="1" ht="14.4" customHeight="1">
      <c r="A34" s="27"/>
      <c r="B34" s="28"/>
      <c r="C34" s="27"/>
      <c r="D34" s="27"/>
      <c r="E34" s="24" t="s">
        <v>36</v>
      </c>
      <c r="F34" s="112">
        <f>ROUND((SUM(BF117:BF162)),  2)</f>
        <v>0</v>
      </c>
      <c r="G34" s="27"/>
      <c r="H34" s="27"/>
      <c r="I34" s="113">
        <v>0.12</v>
      </c>
      <c r="J34" s="112">
        <f>ROUND(((SUM(BF117:BF162))*I34),  2)</f>
        <v>0</v>
      </c>
      <c r="K34" s="27"/>
      <c r="L34" s="43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hidden="1" s="2" customFormat="1" ht="14.4" customHeight="1">
      <c r="A35" s="27"/>
      <c r="B35" s="28"/>
      <c r="C35" s="27"/>
      <c r="D35" s="27"/>
      <c r="E35" s="24" t="s">
        <v>37</v>
      </c>
      <c r="F35" s="112">
        <f>ROUND((SUM(BG117:BG162)),  2)</f>
        <v>0</v>
      </c>
      <c r="G35" s="27"/>
      <c r="H35" s="27"/>
      <c r="I35" s="113">
        <v>0.20999999999999999</v>
      </c>
      <c r="J35" s="112">
        <f>0</f>
        <v>0</v>
      </c>
      <c r="K35" s="27"/>
      <c r="L35" s="43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hidden="1" s="2" customFormat="1" ht="14.4" customHeight="1">
      <c r="A36" s="27"/>
      <c r="B36" s="28"/>
      <c r="C36" s="27"/>
      <c r="D36" s="27"/>
      <c r="E36" s="24" t="s">
        <v>38</v>
      </c>
      <c r="F36" s="112">
        <f>ROUND((SUM(BH117:BH162)),  2)</f>
        <v>0</v>
      </c>
      <c r="G36" s="27"/>
      <c r="H36" s="27"/>
      <c r="I36" s="113">
        <v>0.12</v>
      </c>
      <c r="J36" s="112">
        <f>0</f>
        <v>0</v>
      </c>
      <c r="K36" s="27"/>
      <c r="L36" s="43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hidden="1" s="2" customFormat="1" ht="14.4" customHeight="1">
      <c r="A37" s="27"/>
      <c r="B37" s="28"/>
      <c r="C37" s="27"/>
      <c r="D37" s="27"/>
      <c r="E37" s="24" t="s">
        <v>39</v>
      </c>
      <c r="F37" s="112">
        <f>ROUND((SUM(BI117:BI162)),  2)</f>
        <v>0</v>
      </c>
      <c r="G37" s="27"/>
      <c r="H37" s="27"/>
      <c r="I37" s="113">
        <v>0</v>
      </c>
      <c r="J37" s="112">
        <f>0</f>
        <v>0</v>
      </c>
      <c r="K37" s="27"/>
      <c r="L37" s="43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="2" customFormat="1" ht="6.96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43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="2" customFormat="1" ht="25.44" customHeight="1">
      <c r="A39" s="27"/>
      <c r="B39" s="28"/>
      <c r="C39" s="114"/>
      <c r="D39" s="115" t="s">
        <v>40</v>
      </c>
      <c r="E39" s="69"/>
      <c r="F39" s="69"/>
      <c r="G39" s="116" t="s">
        <v>41</v>
      </c>
      <c r="H39" s="117" t="s">
        <v>42</v>
      </c>
      <c r="I39" s="69"/>
      <c r="J39" s="118">
        <f>SUM(J30:J37)</f>
        <v>0</v>
      </c>
      <c r="K39" s="119"/>
      <c r="L39" s="43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="2" customFormat="1" ht="14.4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43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43"/>
      <c r="D50" s="44" t="s">
        <v>43</v>
      </c>
      <c r="E50" s="45"/>
      <c r="F50" s="45"/>
      <c r="G50" s="44" t="s">
        <v>44</v>
      </c>
      <c r="H50" s="45"/>
      <c r="I50" s="45"/>
      <c r="J50" s="45"/>
      <c r="K50" s="45"/>
      <c r="L50" s="4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7"/>
      <c r="B61" s="28"/>
      <c r="C61" s="27"/>
      <c r="D61" s="46" t="s">
        <v>45</v>
      </c>
      <c r="E61" s="30"/>
      <c r="F61" s="120" t="s">
        <v>46</v>
      </c>
      <c r="G61" s="46" t="s">
        <v>45</v>
      </c>
      <c r="H61" s="30"/>
      <c r="I61" s="30"/>
      <c r="J61" s="121" t="s">
        <v>46</v>
      </c>
      <c r="K61" s="30"/>
      <c r="L61" s="43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7"/>
      <c r="B65" s="28"/>
      <c r="C65" s="27"/>
      <c r="D65" s="44" t="s">
        <v>47</v>
      </c>
      <c r="E65" s="47"/>
      <c r="F65" s="47"/>
      <c r="G65" s="44" t="s">
        <v>48</v>
      </c>
      <c r="H65" s="47"/>
      <c r="I65" s="47"/>
      <c r="J65" s="47"/>
      <c r="K65" s="47"/>
      <c r="L65" s="43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7"/>
      <c r="B76" s="28"/>
      <c r="C76" s="27"/>
      <c r="D76" s="46" t="s">
        <v>45</v>
      </c>
      <c r="E76" s="30"/>
      <c r="F76" s="120" t="s">
        <v>46</v>
      </c>
      <c r="G76" s="46" t="s">
        <v>45</v>
      </c>
      <c r="H76" s="30"/>
      <c r="I76" s="30"/>
      <c r="J76" s="121" t="s">
        <v>46</v>
      </c>
      <c r="K76" s="30"/>
      <c r="L76" s="43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="2" customFormat="1" ht="14.4" customHeight="1">
      <c r="A77" s="27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="2" customFormat="1" ht="6.96" customHeight="1">
      <c r="A81" s="27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="2" customFormat="1" ht="24.96" customHeight="1">
      <c r="A82" s="27"/>
      <c r="B82" s="28"/>
      <c r="C82" s="18" t="s">
        <v>84</v>
      </c>
      <c r="D82" s="27"/>
      <c r="E82" s="27"/>
      <c r="F82" s="27"/>
      <c r="G82" s="27"/>
      <c r="H82" s="27"/>
      <c r="I82" s="27"/>
      <c r="J82" s="27"/>
      <c r="K82" s="27"/>
      <c r="L82" s="43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="2" customFormat="1" ht="6.96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43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="2" customFormat="1" ht="12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43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="2" customFormat="1" ht="16.5" customHeight="1">
      <c r="A85" s="27"/>
      <c r="B85" s="28"/>
      <c r="C85" s="27"/>
      <c r="D85" s="27"/>
      <c r="E85" s="106" t="str">
        <f>E7</f>
        <v>Opravy a údržba SEE_VRN</v>
      </c>
      <c r="F85" s="24"/>
      <c r="G85" s="24"/>
      <c r="H85" s="24"/>
      <c r="I85" s="27"/>
      <c r="J85" s="27"/>
      <c r="K85" s="27"/>
      <c r="L85" s="43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="2" customFormat="1" ht="12" customHeight="1">
      <c r="A86" s="27"/>
      <c r="B86" s="28"/>
      <c r="C86" s="24" t="s">
        <v>82</v>
      </c>
      <c r="D86" s="27"/>
      <c r="E86" s="27"/>
      <c r="F86" s="27"/>
      <c r="G86" s="27"/>
      <c r="H86" s="27"/>
      <c r="I86" s="27"/>
      <c r="J86" s="27"/>
      <c r="K86" s="27"/>
      <c r="L86" s="43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="2" customFormat="1" ht="16.5" customHeight="1">
      <c r="A87" s="27"/>
      <c r="B87" s="28"/>
      <c r="C87" s="27"/>
      <c r="D87" s="27"/>
      <c r="E87" s="55" t="str">
        <f>E9</f>
        <v>3 - SEE - VON</v>
      </c>
      <c r="F87" s="27"/>
      <c r="G87" s="27"/>
      <c r="H87" s="27"/>
      <c r="I87" s="27"/>
      <c r="J87" s="27"/>
      <c r="K87" s="27"/>
      <c r="L87" s="43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="2" customFormat="1" ht="6.96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43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="2" customFormat="1" ht="12" customHeight="1">
      <c r="A89" s="27"/>
      <c r="B89" s="28"/>
      <c r="C89" s="24" t="s">
        <v>18</v>
      </c>
      <c r="D89" s="27"/>
      <c r="E89" s="27"/>
      <c r="F89" s="21" t="str">
        <f>F12</f>
        <v xml:space="preserve"> </v>
      </c>
      <c r="G89" s="27"/>
      <c r="H89" s="27"/>
      <c r="I89" s="24" t="s">
        <v>20</v>
      </c>
      <c r="J89" s="57" t="str">
        <f>IF(J12="","",J12)</f>
        <v>16. 2. 2024</v>
      </c>
      <c r="K89" s="27"/>
      <c r="L89" s="43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="2" customFormat="1" ht="6.96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43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="2" customFormat="1" ht="15.15" customHeight="1">
      <c r="A91" s="27"/>
      <c r="B91" s="28"/>
      <c r="C91" s="24" t="s">
        <v>22</v>
      </c>
      <c r="D91" s="27"/>
      <c r="E91" s="27"/>
      <c r="F91" s="21" t="str">
        <f>E15</f>
        <v xml:space="preserve"> </v>
      </c>
      <c r="G91" s="27"/>
      <c r="H91" s="27"/>
      <c r="I91" s="24" t="s">
        <v>26</v>
      </c>
      <c r="J91" s="25" t="str">
        <f>E21</f>
        <v xml:space="preserve"> </v>
      </c>
      <c r="K91" s="27"/>
      <c r="L91" s="43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="2" customFormat="1" ht="15.15" customHeight="1">
      <c r="A92" s="27"/>
      <c r="B92" s="28"/>
      <c r="C92" s="24" t="s">
        <v>25</v>
      </c>
      <c r="D92" s="27"/>
      <c r="E92" s="27"/>
      <c r="F92" s="21" t="str">
        <f>IF(E18="","",E18)</f>
        <v xml:space="preserve"> </v>
      </c>
      <c r="G92" s="27"/>
      <c r="H92" s="27"/>
      <c r="I92" s="24" t="s">
        <v>28</v>
      </c>
      <c r="J92" s="25" t="str">
        <f>E24</f>
        <v xml:space="preserve"> </v>
      </c>
      <c r="K92" s="27"/>
      <c r="L92" s="43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="2" customFormat="1" ht="10.32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43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="2" customFormat="1" ht="29.28" customHeight="1">
      <c r="A94" s="27"/>
      <c r="B94" s="28"/>
      <c r="C94" s="122" t="s">
        <v>85</v>
      </c>
      <c r="D94" s="114"/>
      <c r="E94" s="114"/>
      <c r="F94" s="114"/>
      <c r="G94" s="114"/>
      <c r="H94" s="114"/>
      <c r="I94" s="114"/>
      <c r="J94" s="123" t="s">
        <v>86</v>
      </c>
      <c r="K94" s="114"/>
      <c r="L94" s="43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="2" customFormat="1" ht="10.32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43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="2" customFormat="1" ht="22.8" customHeight="1">
      <c r="A96" s="27"/>
      <c r="B96" s="28"/>
      <c r="C96" s="124" t="s">
        <v>87</v>
      </c>
      <c r="D96" s="27"/>
      <c r="E96" s="27"/>
      <c r="F96" s="27"/>
      <c r="G96" s="27"/>
      <c r="H96" s="27"/>
      <c r="I96" s="27"/>
      <c r="J96" s="84">
        <f>J117</f>
        <v>0</v>
      </c>
      <c r="K96" s="27"/>
      <c r="L96" s="43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4" t="s">
        <v>88</v>
      </c>
    </row>
    <row r="97" s="9" customFormat="1" ht="24.96" customHeight="1">
      <c r="A97" s="9"/>
      <c r="B97" s="125"/>
      <c r="C97" s="9"/>
      <c r="D97" s="126" t="s">
        <v>89</v>
      </c>
      <c r="E97" s="127"/>
      <c r="F97" s="127"/>
      <c r="G97" s="127"/>
      <c r="H97" s="127"/>
      <c r="I97" s="127"/>
      <c r="J97" s="128">
        <f>J118</f>
        <v>0</v>
      </c>
      <c r="K97" s="9"/>
      <c r="L97" s="12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7"/>
      <c r="B98" s="28"/>
      <c r="C98" s="27"/>
      <c r="D98" s="27"/>
      <c r="E98" s="27"/>
      <c r="F98" s="27"/>
      <c r="G98" s="27"/>
      <c r="H98" s="27"/>
      <c r="I98" s="27"/>
      <c r="J98" s="27"/>
      <c r="K98" s="27"/>
      <c r="L98" s="43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</row>
    <row r="99" s="2" customFormat="1" ht="6.96" customHeight="1">
      <c r="A99" s="27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3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3" s="2" customFormat="1" ht="6.96" customHeight="1">
      <c r="A103" s="27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3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="2" customFormat="1" ht="24.96" customHeight="1">
      <c r="A104" s="27"/>
      <c r="B104" s="28"/>
      <c r="C104" s="18" t="s">
        <v>90</v>
      </c>
      <c r="D104" s="27"/>
      <c r="E104" s="27"/>
      <c r="F104" s="27"/>
      <c r="G104" s="27"/>
      <c r="H104" s="27"/>
      <c r="I104" s="27"/>
      <c r="J104" s="27"/>
      <c r="K104" s="27"/>
      <c r="L104" s="43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="2" customFormat="1" ht="6.96" customHeight="1">
      <c r="A105" s="27"/>
      <c r="B105" s="28"/>
      <c r="C105" s="27"/>
      <c r="D105" s="27"/>
      <c r="E105" s="27"/>
      <c r="F105" s="27"/>
      <c r="G105" s="27"/>
      <c r="H105" s="27"/>
      <c r="I105" s="27"/>
      <c r="J105" s="27"/>
      <c r="K105" s="27"/>
      <c r="L105" s="43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="2" customFormat="1" ht="12" customHeight="1">
      <c r="A106" s="27"/>
      <c r="B106" s="28"/>
      <c r="C106" s="24" t="s">
        <v>14</v>
      </c>
      <c r="D106" s="27"/>
      <c r="E106" s="27"/>
      <c r="F106" s="27"/>
      <c r="G106" s="27"/>
      <c r="H106" s="27"/>
      <c r="I106" s="27"/>
      <c r="J106" s="27"/>
      <c r="K106" s="27"/>
      <c r="L106" s="43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="2" customFormat="1" ht="16.5" customHeight="1">
      <c r="A107" s="27"/>
      <c r="B107" s="28"/>
      <c r="C107" s="27"/>
      <c r="D107" s="27"/>
      <c r="E107" s="106" t="str">
        <f>E7</f>
        <v>Opravy a údržba SEE_VRN</v>
      </c>
      <c r="F107" s="24"/>
      <c r="G107" s="24"/>
      <c r="H107" s="24"/>
      <c r="I107" s="27"/>
      <c r="J107" s="27"/>
      <c r="K107" s="27"/>
      <c r="L107" s="43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="2" customFormat="1" ht="12" customHeight="1">
      <c r="A108" s="27"/>
      <c r="B108" s="28"/>
      <c r="C108" s="24" t="s">
        <v>82</v>
      </c>
      <c r="D108" s="27"/>
      <c r="E108" s="27"/>
      <c r="F108" s="27"/>
      <c r="G108" s="27"/>
      <c r="H108" s="27"/>
      <c r="I108" s="27"/>
      <c r="J108" s="27"/>
      <c r="K108" s="27"/>
      <c r="L108" s="43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="2" customFormat="1" ht="16.5" customHeight="1">
      <c r="A109" s="27"/>
      <c r="B109" s="28"/>
      <c r="C109" s="27"/>
      <c r="D109" s="27"/>
      <c r="E109" s="55" t="str">
        <f>E9</f>
        <v>3 - SEE - VON</v>
      </c>
      <c r="F109" s="27"/>
      <c r="G109" s="27"/>
      <c r="H109" s="27"/>
      <c r="I109" s="27"/>
      <c r="J109" s="27"/>
      <c r="K109" s="27"/>
      <c r="L109" s="43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="2" customFormat="1" ht="6.96" customHeight="1">
      <c r="A110" s="27"/>
      <c r="B110" s="28"/>
      <c r="C110" s="27"/>
      <c r="D110" s="27"/>
      <c r="E110" s="27"/>
      <c r="F110" s="27"/>
      <c r="G110" s="27"/>
      <c r="H110" s="27"/>
      <c r="I110" s="27"/>
      <c r="J110" s="27"/>
      <c r="K110" s="27"/>
      <c r="L110" s="43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="2" customFormat="1" ht="12" customHeight="1">
      <c r="A111" s="27"/>
      <c r="B111" s="28"/>
      <c r="C111" s="24" t="s">
        <v>18</v>
      </c>
      <c r="D111" s="27"/>
      <c r="E111" s="27"/>
      <c r="F111" s="21" t="str">
        <f>F12</f>
        <v xml:space="preserve"> </v>
      </c>
      <c r="G111" s="27"/>
      <c r="H111" s="27"/>
      <c r="I111" s="24" t="s">
        <v>20</v>
      </c>
      <c r="J111" s="57" t="str">
        <f>IF(J12="","",J12)</f>
        <v>16. 2. 2024</v>
      </c>
      <c r="K111" s="27"/>
      <c r="L111" s="43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="2" customFormat="1" ht="6.96" customHeight="1">
      <c r="A112" s="27"/>
      <c r="B112" s="28"/>
      <c r="C112" s="27"/>
      <c r="D112" s="27"/>
      <c r="E112" s="27"/>
      <c r="F112" s="27"/>
      <c r="G112" s="27"/>
      <c r="H112" s="27"/>
      <c r="I112" s="27"/>
      <c r="J112" s="27"/>
      <c r="K112" s="27"/>
      <c r="L112" s="43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="2" customFormat="1" ht="15.15" customHeight="1">
      <c r="A113" s="27"/>
      <c r="B113" s="28"/>
      <c r="C113" s="24" t="s">
        <v>22</v>
      </c>
      <c r="D113" s="27"/>
      <c r="E113" s="27"/>
      <c r="F113" s="21" t="str">
        <f>E15</f>
        <v xml:space="preserve"> </v>
      </c>
      <c r="G113" s="27"/>
      <c r="H113" s="27"/>
      <c r="I113" s="24" t="s">
        <v>26</v>
      </c>
      <c r="J113" s="25" t="str">
        <f>E21</f>
        <v xml:space="preserve"> </v>
      </c>
      <c r="K113" s="27"/>
      <c r="L113" s="43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="2" customFormat="1" ht="15.15" customHeight="1">
      <c r="A114" s="27"/>
      <c r="B114" s="28"/>
      <c r="C114" s="24" t="s">
        <v>25</v>
      </c>
      <c r="D114" s="27"/>
      <c r="E114" s="27"/>
      <c r="F114" s="21" t="str">
        <f>IF(E18="","",E18)</f>
        <v xml:space="preserve"> </v>
      </c>
      <c r="G114" s="27"/>
      <c r="H114" s="27"/>
      <c r="I114" s="24" t="s">
        <v>28</v>
      </c>
      <c r="J114" s="25" t="str">
        <f>E24</f>
        <v xml:space="preserve"> </v>
      </c>
      <c r="K114" s="27"/>
      <c r="L114" s="43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="2" customFormat="1" ht="10.32" customHeight="1">
      <c r="A115" s="27"/>
      <c r="B115" s="28"/>
      <c r="C115" s="27"/>
      <c r="D115" s="27"/>
      <c r="E115" s="27"/>
      <c r="F115" s="27"/>
      <c r="G115" s="27"/>
      <c r="H115" s="27"/>
      <c r="I115" s="27"/>
      <c r="J115" s="27"/>
      <c r="K115" s="27"/>
      <c r="L115" s="43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="10" customFormat="1" ht="29.28" customHeight="1">
      <c r="A116" s="129"/>
      <c r="B116" s="130"/>
      <c r="C116" s="131" t="s">
        <v>91</v>
      </c>
      <c r="D116" s="132" t="s">
        <v>55</v>
      </c>
      <c r="E116" s="132" t="s">
        <v>51</v>
      </c>
      <c r="F116" s="132" t="s">
        <v>52</v>
      </c>
      <c r="G116" s="132" t="s">
        <v>92</v>
      </c>
      <c r="H116" s="132" t="s">
        <v>93</v>
      </c>
      <c r="I116" s="132" t="s">
        <v>94</v>
      </c>
      <c r="J116" s="132" t="s">
        <v>86</v>
      </c>
      <c r="K116" s="133" t="s">
        <v>95</v>
      </c>
      <c r="L116" s="134"/>
      <c r="M116" s="74" t="s">
        <v>1</v>
      </c>
      <c r="N116" s="75" t="s">
        <v>34</v>
      </c>
      <c r="O116" s="75" t="s">
        <v>96</v>
      </c>
      <c r="P116" s="75" t="s">
        <v>97</v>
      </c>
      <c r="Q116" s="75" t="s">
        <v>98</v>
      </c>
      <c r="R116" s="75" t="s">
        <v>99</v>
      </c>
      <c r="S116" s="75" t="s">
        <v>100</v>
      </c>
      <c r="T116" s="76" t="s">
        <v>101</v>
      </c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29"/>
      <c r="AE116" s="129"/>
    </row>
    <row r="117" s="2" customFormat="1" ht="22.8" customHeight="1">
      <c r="A117" s="27"/>
      <c r="B117" s="28"/>
      <c r="C117" s="81" t="s">
        <v>102</v>
      </c>
      <c r="D117" s="27"/>
      <c r="E117" s="27"/>
      <c r="F117" s="27"/>
      <c r="G117" s="27"/>
      <c r="H117" s="27"/>
      <c r="I117" s="27"/>
      <c r="J117" s="135">
        <f>BK117</f>
        <v>0</v>
      </c>
      <c r="K117" s="27"/>
      <c r="L117" s="28"/>
      <c r="M117" s="77"/>
      <c r="N117" s="61"/>
      <c r="O117" s="78"/>
      <c r="P117" s="136">
        <f>P118</f>
        <v>0</v>
      </c>
      <c r="Q117" s="78"/>
      <c r="R117" s="136">
        <f>R118</f>
        <v>0</v>
      </c>
      <c r="S117" s="78"/>
      <c r="T117" s="137">
        <f>T118</f>
        <v>0</v>
      </c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T117" s="14" t="s">
        <v>69</v>
      </c>
      <c r="AU117" s="14" t="s">
        <v>88</v>
      </c>
      <c r="BK117" s="138">
        <f>BK118</f>
        <v>0</v>
      </c>
    </row>
    <row r="118" s="11" customFormat="1" ht="25.92" customHeight="1">
      <c r="A118" s="11"/>
      <c r="B118" s="139"/>
      <c r="C118" s="11"/>
      <c r="D118" s="140" t="s">
        <v>69</v>
      </c>
      <c r="E118" s="141" t="s">
        <v>103</v>
      </c>
      <c r="F118" s="141" t="s">
        <v>104</v>
      </c>
      <c r="G118" s="11"/>
      <c r="H118" s="11"/>
      <c r="I118" s="11"/>
      <c r="J118" s="142">
        <f>BK118</f>
        <v>0</v>
      </c>
      <c r="K118" s="11"/>
      <c r="L118" s="139"/>
      <c r="M118" s="143"/>
      <c r="N118" s="144"/>
      <c r="O118" s="144"/>
      <c r="P118" s="145">
        <f>SUM(P119:P162)</f>
        <v>0</v>
      </c>
      <c r="Q118" s="144"/>
      <c r="R118" s="145">
        <f>SUM(R119:R162)</f>
        <v>0</v>
      </c>
      <c r="S118" s="144"/>
      <c r="T118" s="146">
        <f>SUM(T119:T162)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40" t="s">
        <v>105</v>
      </c>
      <c r="AT118" s="147" t="s">
        <v>69</v>
      </c>
      <c r="AU118" s="147" t="s">
        <v>70</v>
      </c>
      <c r="AY118" s="140" t="s">
        <v>106</v>
      </c>
      <c r="BK118" s="148">
        <f>SUM(BK119:BK162)</f>
        <v>0</v>
      </c>
    </row>
    <row r="119" s="2" customFormat="1" ht="24.15" customHeight="1">
      <c r="A119" s="27"/>
      <c r="B119" s="149"/>
      <c r="C119" s="150" t="s">
        <v>78</v>
      </c>
      <c r="D119" s="150" t="s">
        <v>107</v>
      </c>
      <c r="E119" s="151" t="s">
        <v>108</v>
      </c>
      <c r="F119" s="152" t="s">
        <v>109</v>
      </c>
      <c r="G119" s="153" t="s">
        <v>110</v>
      </c>
      <c r="H119" s="154">
        <v>0</v>
      </c>
      <c r="I119" s="155">
        <v>0</v>
      </c>
      <c r="J119" s="155">
        <f>ROUND(I119*H119,2)</f>
        <v>0</v>
      </c>
      <c r="K119" s="152" t="s">
        <v>111</v>
      </c>
      <c r="L119" s="28"/>
      <c r="M119" s="156" t="s">
        <v>1</v>
      </c>
      <c r="N119" s="157" t="s">
        <v>35</v>
      </c>
      <c r="O119" s="158">
        <v>0</v>
      </c>
      <c r="P119" s="158">
        <f>O119*H119</f>
        <v>0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R119" s="160" t="s">
        <v>112</v>
      </c>
      <c r="AT119" s="160" t="s">
        <v>107</v>
      </c>
      <c r="AU119" s="160" t="s">
        <v>78</v>
      </c>
      <c r="AY119" s="14" t="s">
        <v>106</v>
      </c>
      <c r="BE119" s="161">
        <f>IF(N119="základní",J119,0)</f>
        <v>0</v>
      </c>
      <c r="BF119" s="161">
        <f>IF(N119="snížená",J119,0)</f>
        <v>0</v>
      </c>
      <c r="BG119" s="161">
        <f>IF(N119="zákl. přenesená",J119,0)</f>
        <v>0</v>
      </c>
      <c r="BH119" s="161">
        <f>IF(N119="sníž. přenesená",J119,0)</f>
        <v>0</v>
      </c>
      <c r="BI119" s="161">
        <f>IF(N119="nulová",J119,0)</f>
        <v>0</v>
      </c>
      <c r="BJ119" s="14" t="s">
        <v>78</v>
      </c>
      <c r="BK119" s="161">
        <f>ROUND(I119*H119,2)</f>
        <v>0</v>
      </c>
      <c r="BL119" s="14" t="s">
        <v>112</v>
      </c>
      <c r="BM119" s="160" t="s">
        <v>80</v>
      </c>
    </row>
    <row r="120" s="2" customFormat="1">
      <c r="A120" s="27"/>
      <c r="B120" s="28"/>
      <c r="C120" s="27"/>
      <c r="D120" s="162" t="s">
        <v>113</v>
      </c>
      <c r="E120" s="27"/>
      <c r="F120" s="163" t="s">
        <v>109</v>
      </c>
      <c r="G120" s="27"/>
      <c r="H120" s="27"/>
      <c r="I120" s="27"/>
      <c r="J120" s="27"/>
      <c r="K120" s="27"/>
      <c r="L120" s="28"/>
      <c r="M120" s="164"/>
      <c r="N120" s="165"/>
      <c r="O120" s="65"/>
      <c r="P120" s="65"/>
      <c r="Q120" s="65"/>
      <c r="R120" s="65"/>
      <c r="S120" s="65"/>
      <c r="T120" s="66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T120" s="14" t="s">
        <v>113</v>
      </c>
      <c r="AU120" s="14" t="s">
        <v>78</v>
      </c>
    </row>
    <row r="121" s="2" customFormat="1" ht="24.15" customHeight="1">
      <c r="A121" s="27"/>
      <c r="B121" s="149"/>
      <c r="C121" s="150" t="s">
        <v>80</v>
      </c>
      <c r="D121" s="150" t="s">
        <v>107</v>
      </c>
      <c r="E121" s="151" t="s">
        <v>114</v>
      </c>
      <c r="F121" s="152" t="s">
        <v>115</v>
      </c>
      <c r="G121" s="153" t="s">
        <v>110</v>
      </c>
      <c r="H121" s="154">
        <v>0</v>
      </c>
      <c r="I121" s="155">
        <v>1</v>
      </c>
      <c r="J121" s="155">
        <f>ROUND(I121*H121,2)</f>
        <v>0</v>
      </c>
      <c r="K121" s="152" t="s">
        <v>111</v>
      </c>
      <c r="L121" s="28"/>
      <c r="M121" s="156" t="s">
        <v>1</v>
      </c>
      <c r="N121" s="157" t="s">
        <v>35</v>
      </c>
      <c r="O121" s="158">
        <v>0</v>
      </c>
      <c r="P121" s="158">
        <f>O121*H121</f>
        <v>0</v>
      </c>
      <c r="Q121" s="158">
        <v>0</v>
      </c>
      <c r="R121" s="158">
        <f>Q121*H121</f>
        <v>0</v>
      </c>
      <c r="S121" s="158">
        <v>0</v>
      </c>
      <c r="T121" s="159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60" t="s">
        <v>112</v>
      </c>
      <c r="AT121" s="160" t="s">
        <v>107</v>
      </c>
      <c r="AU121" s="160" t="s">
        <v>78</v>
      </c>
      <c r="AY121" s="14" t="s">
        <v>106</v>
      </c>
      <c r="BE121" s="161">
        <f>IF(N121="základní",J121,0)</f>
        <v>0</v>
      </c>
      <c r="BF121" s="161">
        <f>IF(N121="snížená",J121,0)</f>
        <v>0</v>
      </c>
      <c r="BG121" s="161">
        <f>IF(N121="zákl. přenesená",J121,0)</f>
        <v>0</v>
      </c>
      <c r="BH121" s="161">
        <f>IF(N121="sníž. přenesená",J121,0)</f>
        <v>0</v>
      </c>
      <c r="BI121" s="161">
        <f>IF(N121="nulová",J121,0)</f>
        <v>0</v>
      </c>
      <c r="BJ121" s="14" t="s">
        <v>78</v>
      </c>
      <c r="BK121" s="161">
        <f>ROUND(I121*H121,2)</f>
        <v>0</v>
      </c>
      <c r="BL121" s="14" t="s">
        <v>112</v>
      </c>
      <c r="BM121" s="160" t="s">
        <v>112</v>
      </c>
    </row>
    <row r="122" s="2" customFormat="1">
      <c r="A122" s="27"/>
      <c r="B122" s="28"/>
      <c r="C122" s="27"/>
      <c r="D122" s="162" t="s">
        <v>113</v>
      </c>
      <c r="E122" s="27"/>
      <c r="F122" s="163" t="s">
        <v>115</v>
      </c>
      <c r="G122" s="27"/>
      <c r="H122" s="27"/>
      <c r="I122" s="27"/>
      <c r="J122" s="27"/>
      <c r="K122" s="27"/>
      <c r="L122" s="28"/>
      <c r="M122" s="164"/>
      <c r="N122" s="165"/>
      <c r="O122" s="65"/>
      <c r="P122" s="65"/>
      <c r="Q122" s="65"/>
      <c r="R122" s="65"/>
      <c r="S122" s="65"/>
      <c r="T122" s="66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T122" s="14" t="s">
        <v>113</v>
      </c>
      <c r="AU122" s="14" t="s">
        <v>78</v>
      </c>
    </row>
    <row r="123" s="2" customFormat="1" ht="24.15" customHeight="1">
      <c r="A123" s="27"/>
      <c r="B123" s="149"/>
      <c r="C123" s="150" t="s">
        <v>75</v>
      </c>
      <c r="D123" s="150" t="s">
        <v>107</v>
      </c>
      <c r="E123" s="151" t="s">
        <v>116</v>
      </c>
      <c r="F123" s="152" t="s">
        <v>117</v>
      </c>
      <c r="G123" s="153" t="s">
        <v>110</v>
      </c>
      <c r="H123" s="154">
        <v>0</v>
      </c>
      <c r="I123" s="155">
        <v>1</v>
      </c>
      <c r="J123" s="155">
        <f>ROUND(I123*H123,2)</f>
        <v>0</v>
      </c>
      <c r="K123" s="152" t="s">
        <v>111</v>
      </c>
      <c r="L123" s="28"/>
      <c r="M123" s="156" t="s">
        <v>1</v>
      </c>
      <c r="N123" s="157" t="s">
        <v>35</v>
      </c>
      <c r="O123" s="158">
        <v>0</v>
      </c>
      <c r="P123" s="158">
        <f>O123*H123</f>
        <v>0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R123" s="160" t="s">
        <v>112</v>
      </c>
      <c r="AT123" s="160" t="s">
        <v>107</v>
      </c>
      <c r="AU123" s="160" t="s">
        <v>78</v>
      </c>
      <c r="AY123" s="14" t="s">
        <v>106</v>
      </c>
      <c r="BE123" s="161">
        <f>IF(N123="základní",J123,0)</f>
        <v>0</v>
      </c>
      <c r="BF123" s="161">
        <f>IF(N123="snížená",J123,0)</f>
        <v>0</v>
      </c>
      <c r="BG123" s="161">
        <f>IF(N123="zákl. přenesená",J123,0)</f>
        <v>0</v>
      </c>
      <c r="BH123" s="161">
        <f>IF(N123="sníž. přenesená",J123,0)</f>
        <v>0</v>
      </c>
      <c r="BI123" s="161">
        <f>IF(N123="nulová",J123,0)</f>
        <v>0</v>
      </c>
      <c r="BJ123" s="14" t="s">
        <v>78</v>
      </c>
      <c r="BK123" s="161">
        <f>ROUND(I123*H123,2)</f>
        <v>0</v>
      </c>
      <c r="BL123" s="14" t="s">
        <v>112</v>
      </c>
      <c r="BM123" s="160" t="s">
        <v>118</v>
      </c>
    </row>
    <row r="124" s="2" customFormat="1">
      <c r="A124" s="27"/>
      <c r="B124" s="28"/>
      <c r="C124" s="27"/>
      <c r="D124" s="162" t="s">
        <v>113</v>
      </c>
      <c r="E124" s="27"/>
      <c r="F124" s="163" t="s">
        <v>119</v>
      </c>
      <c r="G124" s="27"/>
      <c r="H124" s="27"/>
      <c r="I124" s="27"/>
      <c r="J124" s="27"/>
      <c r="K124" s="27"/>
      <c r="L124" s="28"/>
      <c r="M124" s="164"/>
      <c r="N124" s="165"/>
      <c r="O124" s="65"/>
      <c r="P124" s="65"/>
      <c r="Q124" s="65"/>
      <c r="R124" s="65"/>
      <c r="S124" s="65"/>
      <c r="T124" s="66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T124" s="14" t="s">
        <v>113</v>
      </c>
      <c r="AU124" s="14" t="s">
        <v>78</v>
      </c>
    </row>
    <row r="125" s="2" customFormat="1" ht="33" customHeight="1">
      <c r="A125" s="27"/>
      <c r="B125" s="149"/>
      <c r="C125" s="150" t="s">
        <v>112</v>
      </c>
      <c r="D125" s="150" t="s">
        <v>107</v>
      </c>
      <c r="E125" s="151" t="s">
        <v>120</v>
      </c>
      <c r="F125" s="152" t="s">
        <v>121</v>
      </c>
      <c r="G125" s="153" t="s">
        <v>110</v>
      </c>
      <c r="H125" s="154">
        <v>0</v>
      </c>
      <c r="I125" s="155">
        <v>8.5999999999999996</v>
      </c>
      <c r="J125" s="155">
        <f>ROUND(I125*H125,2)</f>
        <v>0</v>
      </c>
      <c r="K125" s="152" t="s">
        <v>111</v>
      </c>
      <c r="L125" s="28"/>
      <c r="M125" s="156" t="s">
        <v>1</v>
      </c>
      <c r="N125" s="157" t="s">
        <v>35</v>
      </c>
      <c r="O125" s="158">
        <v>0</v>
      </c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R125" s="160" t="s">
        <v>112</v>
      </c>
      <c r="AT125" s="160" t="s">
        <v>107</v>
      </c>
      <c r="AU125" s="160" t="s">
        <v>78</v>
      </c>
      <c r="AY125" s="14" t="s">
        <v>106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4" t="s">
        <v>78</v>
      </c>
      <c r="BK125" s="161">
        <f>ROUND(I125*H125,2)</f>
        <v>0</v>
      </c>
      <c r="BL125" s="14" t="s">
        <v>112</v>
      </c>
      <c r="BM125" s="160" t="s">
        <v>122</v>
      </c>
    </row>
    <row r="126" s="2" customFormat="1">
      <c r="A126" s="27"/>
      <c r="B126" s="28"/>
      <c r="C126" s="27"/>
      <c r="D126" s="162" t="s">
        <v>113</v>
      </c>
      <c r="E126" s="27"/>
      <c r="F126" s="163" t="s">
        <v>121</v>
      </c>
      <c r="G126" s="27"/>
      <c r="H126" s="27"/>
      <c r="I126" s="27"/>
      <c r="J126" s="27"/>
      <c r="K126" s="27"/>
      <c r="L126" s="28"/>
      <c r="M126" s="164"/>
      <c r="N126" s="165"/>
      <c r="O126" s="65"/>
      <c r="P126" s="65"/>
      <c r="Q126" s="65"/>
      <c r="R126" s="65"/>
      <c r="S126" s="65"/>
      <c r="T126" s="66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T126" s="14" t="s">
        <v>113</v>
      </c>
      <c r="AU126" s="14" t="s">
        <v>78</v>
      </c>
    </row>
    <row r="127" s="2" customFormat="1" ht="33" customHeight="1">
      <c r="A127" s="27"/>
      <c r="B127" s="149"/>
      <c r="C127" s="150" t="s">
        <v>105</v>
      </c>
      <c r="D127" s="150" t="s">
        <v>107</v>
      </c>
      <c r="E127" s="151" t="s">
        <v>123</v>
      </c>
      <c r="F127" s="152" t="s">
        <v>124</v>
      </c>
      <c r="G127" s="153" t="s">
        <v>110</v>
      </c>
      <c r="H127" s="154">
        <v>0</v>
      </c>
      <c r="I127" s="155">
        <v>7.5</v>
      </c>
      <c r="J127" s="155">
        <f>ROUND(I127*H127,2)</f>
        <v>0</v>
      </c>
      <c r="K127" s="152" t="s">
        <v>111</v>
      </c>
      <c r="L127" s="28"/>
      <c r="M127" s="156" t="s">
        <v>1</v>
      </c>
      <c r="N127" s="157" t="s">
        <v>35</v>
      </c>
      <c r="O127" s="158">
        <v>0</v>
      </c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R127" s="160" t="s">
        <v>112</v>
      </c>
      <c r="AT127" s="160" t="s">
        <v>107</v>
      </c>
      <c r="AU127" s="160" t="s">
        <v>78</v>
      </c>
      <c r="AY127" s="14" t="s">
        <v>106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4" t="s">
        <v>78</v>
      </c>
      <c r="BK127" s="161">
        <f>ROUND(I127*H127,2)</f>
        <v>0</v>
      </c>
      <c r="BL127" s="14" t="s">
        <v>112</v>
      </c>
      <c r="BM127" s="160" t="s">
        <v>125</v>
      </c>
    </row>
    <row r="128" s="2" customFormat="1">
      <c r="A128" s="27"/>
      <c r="B128" s="28"/>
      <c r="C128" s="27"/>
      <c r="D128" s="162" t="s">
        <v>113</v>
      </c>
      <c r="E128" s="27"/>
      <c r="F128" s="163" t="s">
        <v>124</v>
      </c>
      <c r="G128" s="27"/>
      <c r="H128" s="27"/>
      <c r="I128" s="27"/>
      <c r="J128" s="27"/>
      <c r="K128" s="27"/>
      <c r="L128" s="28"/>
      <c r="M128" s="164"/>
      <c r="N128" s="165"/>
      <c r="O128" s="65"/>
      <c r="P128" s="65"/>
      <c r="Q128" s="65"/>
      <c r="R128" s="65"/>
      <c r="S128" s="65"/>
      <c r="T128" s="66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T128" s="14" t="s">
        <v>113</v>
      </c>
      <c r="AU128" s="14" t="s">
        <v>78</v>
      </c>
    </row>
    <row r="129" s="2" customFormat="1" ht="33" customHeight="1">
      <c r="A129" s="27"/>
      <c r="B129" s="149"/>
      <c r="C129" s="150" t="s">
        <v>118</v>
      </c>
      <c r="D129" s="150" t="s">
        <v>107</v>
      </c>
      <c r="E129" s="151" t="s">
        <v>126</v>
      </c>
      <c r="F129" s="152" t="s">
        <v>127</v>
      </c>
      <c r="G129" s="153" t="s">
        <v>110</v>
      </c>
      <c r="H129" s="154">
        <v>0</v>
      </c>
      <c r="I129" s="155">
        <v>6.4000000000000004</v>
      </c>
      <c r="J129" s="155">
        <f>ROUND(I129*H129,2)</f>
        <v>0</v>
      </c>
      <c r="K129" s="152" t="s">
        <v>111</v>
      </c>
      <c r="L129" s="28"/>
      <c r="M129" s="156" t="s">
        <v>1</v>
      </c>
      <c r="N129" s="157" t="s">
        <v>35</v>
      </c>
      <c r="O129" s="158">
        <v>0</v>
      </c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60" t="s">
        <v>112</v>
      </c>
      <c r="AT129" s="160" t="s">
        <v>107</v>
      </c>
      <c r="AU129" s="160" t="s">
        <v>78</v>
      </c>
      <c r="AY129" s="14" t="s">
        <v>106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4" t="s">
        <v>78</v>
      </c>
      <c r="BK129" s="161">
        <f>ROUND(I129*H129,2)</f>
        <v>0</v>
      </c>
      <c r="BL129" s="14" t="s">
        <v>112</v>
      </c>
      <c r="BM129" s="160" t="s">
        <v>8</v>
      </c>
    </row>
    <row r="130" s="2" customFormat="1">
      <c r="A130" s="27"/>
      <c r="B130" s="28"/>
      <c r="C130" s="27"/>
      <c r="D130" s="162" t="s">
        <v>113</v>
      </c>
      <c r="E130" s="27"/>
      <c r="F130" s="163" t="s">
        <v>127</v>
      </c>
      <c r="G130" s="27"/>
      <c r="H130" s="27"/>
      <c r="I130" s="27"/>
      <c r="J130" s="27"/>
      <c r="K130" s="27"/>
      <c r="L130" s="28"/>
      <c r="M130" s="164"/>
      <c r="N130" s="165"/>
      <c r="O130" s="65"/>
      <c r="P130" s="65"/>
      <c r="Q130" s="65"/>
      <c r="R130" s="65"/>
      <c r="S130" s="65"/>
      <c r="T130" s="66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T130" s="14" t="s">
        <v>113</v>
      </c>
      <c r="AU130" s="14" t="s">
        <v>78</v>
      </c>
    </row>
    <row r="131" s="2" customFormat="1" ht="33" customHeight="1">
      <c r="A131" s="27"/>
      <c r="B131" s="149"/>
      <c r="C131" s="150" t="s">
        <v>128</v>
      </c>
      <c r="D131" s="150" t="s">
        <v>107</v>
      </c>
      <c r="E131" s="151" t="s">
        <v>129</v>
      </c>
      <c r="F131" s="152" t="s">
        <v>130</v>
      </c>
      <c r="G131" s="153" t="s">
        <v>110</v>
      </c>
      <c r="H131" s="154">
        <v>0</v>
      </c>
      <c r="I131" s="155">
        <v>5.5</v>
      </c>
      <c r="J131" s="155">
        <f>ROUND(I131*H131,2)</f>
        <v>0</v>
      </c>
      <c r="K131" s="152" t="s">
        <v>111</v>
      </c>
      <c r="L131" s="28"/>
      <c r="M131" s="156" t="s">
        <v>1</v>
      </c>
      <c r="N131" s="157" t="s">
        <v>35</v>
      </c>
      <c r="O131" s="158">
        <v>0</v>
      </c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60" t="s">
        <v>112</v>
      </c>
      <c r="AT131" s="160" t="s">
        <v>107</v>
      </c>
      <c r="AU131" s="160" t="s">
        <v>78</v>
      </c>
      <c r="AY131" s="14" t="s">
        <v>106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4" t="s">
        <v>78</v>
      </c>
      <c r="BK131" s="161">
        <f>ROUND(I131*H131,2)</f>
        <v>0</v>
      </c>
      <c r="BL131" s="14" t="s">
        <v>112</v>
      </c>
      <c r="BM131" s="160" t="s">
        <v>131</v>
      </c>
    </row>
    <row r="132" s="2" customFormat="1">
      <c r="A132" s="27"/>
      <c r="B132" s="28"/>
      <c r="C132" s="27"/>
      <c r="D132" s="162" t="s">
        <v>113</v>
      </c>
      <c r="E132" s="27"/>
      <c r="F132" s="163" t="s">
        <v>130</v>
      </c>
      <c r="G132" s="27"/>
      <c r="H132" s="27"/>
      <c r="I132" s="27"/>
      <c r="J132" s="27"/>
      <c r="K132" s="27"/>
      <c r="L132" s="28"/>
      <c r="M132" s="164"/>
      <c r="N132" s="165"/>
      <c r="O132" s="65"/>
      <c r="P132" s="65"/>
      <c r="Q132" s="65"/>
      <c r="R132" s="65"/>
      <c r="S132" s="65"/>
      <c r="T132" s="66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T132" s="14" t="s">
        <v>113</v>
      </c>
      <c r="AU132" s="14" t="s">
        <v>78</v>
      </c>
    </row>
    <row r="133" s="2" customFormat="1" ht="33" customHeight="1">
      <c r="A133" s="27"/>
      <c r="B133" s="149"/>
      <c r="C133" s="150" t="s">
        <v>122</v>
      </c>
      <c r="D133" s="150" t="s">
        <v>107</v>
      </c>
      <c r="E133" s="151" t="s">
        <v>132</v>
      </c>
      <c r="F133" s="152" t="s">
        <v>133</v>
      </c>
      <c r="G133" s="153" t="s">
        <v>110</v>
      </c>
      <c r="H133" s="154">
        <v>0</v>
      </c>
      <c r="I133" s="155">
        <v>4.9000000000000004</v>
      </c>
      <c r="J133" s="155">
        <f>ROUND(I133*H133,2)</f>
        <v>0</v>
      </c>
      <c r="K133" s="152" t="s">
        <v>111</v>
      </c>
      <c r="L133" s="28"/>
      <c r="M133" s="156" t="s">
        <v>1</v>
      </c>
      <c r="N133" s="157" t="s">
        <v>35</v>
      </c>
      <c r="O133" s="158">
        <v>0</v>
      </c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R133" s="160" t="s">
        <v>112</v>
      </c>
      <c r="AT133" s="160" t="s">
        <v>107</v>
      </c>
      <c r="AU133" s="160" t="s">
        <v>78</v>
      </c>
      <c r="AY133" s="14" t="s">
        <v>106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4" t="s">
        <v>78</v>
      </c>
      <c r="BK133" s="161">
        <f>ROUND(I133*H133,2)</f>
        <v>0</v>
      </c>
      <c r="BL133" s="14" t="s">
        <v>112</v>
      </c>
      <c r="BM133" s="160" t="s">
        <v>134</v>
      </c>
    </row>
    <row r="134" s="2" customFormat="1">
      <c r="A134" s="27"/>
      <c r="B134" s="28"/>
      <c r="C134" s="27"/>
      <c r="D134" s="162" t="s">
        <v>113</v>
      </c>
      <c r="E134" s="27"/>
      <c r="F134" s="163" t="s">
        <v>133</v>
      </c>
      <c r="G134" s="27"/>
      <c r="H134" s="27"/>
      <c r="I134" s="27"/>
      <c r="J134" s="27"/>
      <c r="K134" s="27"/>
      <c r="L134" s="28"/>
      <c r="M134" s="164"/>
      <c r="N134" s="165"/>
      <c r="O134" s="65"/>
      <c r="P134" s="65"/>
      <c r="Q134" s="65"/>
      <c r="R134" s="65"/>
      <c r="S134" s="65"/>
      <c r="T134" s="66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T134" s="14" t="s">
        <v>113</v>
      </c>
      <c r="AU134" s="14" t="s">
        <v>78</v>
      </c>
    </row>
    <row r="135" s="2" customFormat="1" ht="37.8" customHeight="1">
      <c r="A135" s="27"/>
      <c r="B135" s="149"/>
      <c r="C135" s="150" t="s">
        <v>135</v>
      </c>
      <c r="D135" s="150" t="s">
        <v>107</v>
      </c>
      <c r="E135" s="151" t="s">
        <v>136</v>
      </c>
      <c r="F135" s="152" t="s">
        <v>137</v>
      </c>
      <c r="G135" s="153" t="s">
        <v>110</v>
      </c>
      <c r="H135" s="154">
        <v>0</v>
      </c>
      <c r="I135" s="155">
        <v>3</v>
      </c>
      <c r="J135" s="155">
        <f>ROUND(I135*H135,2)</f>
        <v>0</v>
      </c>
      <c r="K135" s="152" t="s">
        <v>111</v>
      </c>
      <c r="L135" s="28"/>
      <c r="M135" s="156" t="s">
        <v>1</v>
      </c>
      <c r="N135" s="157" t="s">
        <v>35</v>
      </c>
      <c r="O135" s="158">
        <v>0</v>
      </c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60" t="s">
        <v>112</v>
      </c>
      <c r="AT135" s="160" t="s">
        <v>107</v>
      </c>
      <c r="AU135" s="160" t="s">
        <v>78</v>
      </c>
      <c r="AY135" s="14" t="s">
        <v>106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4" t="s">
        <v>78</v>
      </c>
      <c r="BK135" s="161">
        <f>ROUND(I135*H135,2)</f>
        <v>0</v>
      </c>
      <c r="BL135" s="14" t="s">
        <v>112</v>
      </c>
      <c r="BM135" s="160" t="s">
        <v>138</v>
      </c>
    </row>
    <row r="136" s="2" customFormat="1">
      <c r="A136" s="27"/>
      <c r="B136" s="28"/>
      <c r="C136" s="27"/>
      <c r="D136" s="162" t="s">
        <v>113</v>
      </c>
      <c r="E136" s="27"/>
      <c r="F136" s="163" t="s">
        <v>139</v>
      </c>
      <c r="G136" s="27"/>
      <c r="H136" s="27"/>
      <c r="I136" s="27"/>
      <c r="J136" s="27"/>
      <c r="K136" s="27"/>
      <c r="L136" s="28"/>
      <c r="M136" s="164"/>
      <c r="N136" s="165"/>
      <c r="O136" s="65"/>
      <c r="P136" s="65"/>
      <c r="Q136" s="65"/>
      <c r="R136" s="65"/>
      <c r="S136" s="65"/>
      <c r="T136" s="66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T136" s="14" t="s">
        <v>113</v>
      </c>
      <c r="AU136" s="14" t="s">
        <v>78</v>
      </c>
    </row>
    <row r="137" s="2" customFormat="1" ht="37.8" customHeight="1">
      <c r="A137" s="27"/>
      <c r="B137" s="149"/>
      <c r="C137" s="150" t="s">
        <v>125</v>
      </c>
      <c r="D137" s="150" t="s">
        <v>107</v>
      </c>
      <c r="E137" s="151" t="s">
        <v>140</v>
      </c>
      <c r="F137" s="152" t="s">
        <v>141</v>
      </c>
      <c r="G137" s="153" t="s">
        <v>110</v>
      </c>
      <c r="H137" s="154">
        <v>0</v>
      </c>
      <c r="I137" s="155">
        <v>3</v>
      </c>
      <c r="J137" s="155">
        <f>ROUND(I137*H137,2)</f>
        <v>0</v>
      </c>
      <c r="K137" s="152" t="s">
        <v>111</v>
      </c>
      <c r="L137" s="28"/>
      <c r="M137" s="156" t="s">
        <v>1</v>
      </c>
      <c r="N137" s="157" t="s">
        <v>35</v>
      </c>
      <c r="O137" s="158">
        <v>0</v>
      </c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60" t="s">
        <v>112</v>
      </c>
      <c r="AT137" s="160" t="s">
        <v>107</v>
      </c>
      <c r="AU137" s="160" t="s">
        <v>78</v>
      </c>
      <c r="AY137" s="14" t="s">
        <v>106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4" t="s">
        <v>78</v>
      </c>
      <c r="BK137" s="161">
        <f>ROUND(I137*H137,2)</f>
        <v>0</v>
      </c>
      <c r="BL137" s="14" t="s">
        <v>112</v>
      </c>
      <c r="BM137" s="160" t="s">
        <v>142</v>
      </c>
    </row>
    <row r="138" s="2" customFormat="1">
      <c r="A138" s="27"/>
      <c r="B138" s="28"/>
      <c r="C138" s="27"/>
      <c r="D138" s="162" t="s">
        <v>113</v>
      </c>
      <c r="E138" s="27"/>
      <c r="F138" s="163" t="s">
        <v>143</v>
      </c>
      <c r="G138" s="27"/>
      <c r="H138" s="27"/>
      <c r="I138" s="27"/>
      <c r="J138" s="27"/>
      <c r="K138" s="27"/>
      <c r="L138" s="28"/>
      <c r="M138" s="164"/>
      <c r="N138" s="165"/>
      <c r="O138" s="65"/>
      <c r="P138" s="65"/>
      <c r="Q138" s="65"/>
      <c r="R138" s="65"/>
      <c r="S138" s="65"/>
      <c r="T138" s="66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T138" s="14" t="s">
        <v>113</v>
      </c>
      <c r="AU138" s="14" t="s">
        <v>78</v>
      </c>
    </row>
    <row r="139" s="2" customFormat="1" ht="33" customHeight="1">
      <c r="A139" s="27"/>
      <c r="B139" s="149"/>
      <c r="C139" s="150" t="s">
        <v>144</v>
      </c>
      <c r="D139" s="150" t="s">
        <v>107</v>
      </c>
      <c r="E139" s="151" t="s">
        <v>145</v>
      </c>
      <c r="F139" s="152" t="s">
        <v>146</v>
      </c>
      <c r="G139" s="153" t="s">
        <v>110</v>
      </c>
      <c r="H139" s="154">
        <v>0</v>
      </c>
      <c r="I139" s="155">
        <v>1</v>
      </c>
      <c r="J139" s="155">
        <f>ROUND(I139*H139,2)</f>
        <v>0</v>
      </c>
      <c r="K139" s="152" t="s">
        <v>111</v>
      </c>
      <c r="L139" s="28"/>
      <c r="M139" s="156" t="s">
        <v>1</v>
      </c>
      <c r="N139" s="157" t="s">
        <v>35</v>
      </c>
      <c r="O139" s="158">
        <v>0</v>
      </c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60" t="s">
        <v>112</v>
      </c>
      <c r="AT139" s="160" t="s">
        <v>107</v>
      </c>
      <c r="AU139" s="160" t="s">
        <v>78</v>
      </c>
      <c r="AY139" s="14" t="s">
        <v>106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4" t="s">
        <v>78</v>
      </c>
      <c r="BK139" s="161">
        <f>ROUND(I139*H139,2)</f>
        <v>0</v>
      </c>
      <c r="BL139" s="14" t="s">
        <v>112</v>
      </c>
      <c r="BM139" s="160" t="s">
        <v>147</v>
      </c>
    </row>
    <row r="140" s="2" customFormat="1">
      <c r="A140" s="27"/>
      <c r="B140" s="28"/>
      <c r="C140" s="27"/>
      <c r="D140" s="162" t="s">
        <v>113</v>
      </c>
      <c r="E140" s="27"/>
      <c r="F140" s="163" t="s">
        <v>148</v>
      </c>
      <c r="G140" s="27"/>
      <c r="H140" s="27"/>
      <c r="I140" s="27"/>
      <c r="J140" s="27"/>
      <c r="K140" s="27"/>
      <c r="L140" s="28"/>
      <c r="M140" s="164"/>
      <c r="N140" s="165"/>
      <c r="O140" s="65"/>
      <c r="P140" s="65"/>
      <c r="Q140" s="65"/>
      <c r="R140" s="65"/>
      <c r="S140" s="65"/>
      <c r="T140" s="66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T140" s="14" t="s">
        <v>113</v>
      </c>
      <c r="AU140" s="14" t="s">
        <v>78</v>
      </c>
    </row>
    <row r="141" s="2" customFormat="1" ht="16.5" customHeight="1">
      <c r="A141" s="27"/>
      <c r="B141" s="149"/>
      <c r="C141" s="150" t="s">
        <v>8</v>
      </c>
      <c r="D141" s="150" t="s">
        <v>107</v>
      </c>
      <c r="E141" s="151" t="s">
        <v>149</v>
      </c>
      <c r="F141" s="152" t="s">
        <v>150</v>
      </c>
      <c r="G141" s="153" t="s">
        <v>110</v>
      </c>
      <c r="H141" s="154">
        <v>0</v>
      </c>
      <c r="I141" s="155">
        <v>0.40000000000000002</v>
      </c>
      <c r="J141" s="155">
        <f>ROUND(I141*H141,2)</f>
        <v>0</v>
      </c>
      <c r="K141" s="152" t="s">
        <v>111</v>
      </c>
      <c r="L141" s="28"/>
      <c r="M141" s="156" t="s">
        <v>1</v>
      </c>
      <c r="N141" s="157" t="s">
        <v>35</v>
      </c>
      <c r="O141" s="158">
        <v>0</v>
      </c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60" t="s">
        <v>112</v>
      </c>
      <c r="AT141" s="160" t="s">
        <v>107</v>
      </c>
      <c r="AU141" s="160" t="s">
        <v>78</v>
      </c>
      <c r="AY141" s="14" t="s">
        <v>106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4" t="s">
        <v>78</v>
      </c>
      <c r="BK141" s="161">
        <f>ROUND(I141*H141,2)</f>
        <v>0</v>
      </c>
      <c r="BL141" s="14" t="s">
        <v>112</v>
      </c>
      <c r="BM141" s="160" t="s">
        <v>151</v>
      </c>
    </row>
    <row r="142" s="2" customFormat="1">
      <c r="A142" s="27"/>
      <c r="B142" s="28"/>
      <c r="C142" s="27"/>
      <c r="D142" s="162" t="s">
        <v>113</v>
      </c>
      <c r="E142" s="27"/>
      <c r="F142" s="163" t="s">
        <v>150</v>
      </c>
      <c r="G142" s="27"/>
      <c r="H142" s="27"/>
      <c r="I142" s="27"/>
      <c r="J142" s="27"/>
      <c r="K142" s="27"/>
      <c r="L142" s="28"/>
      <c r="M142" s="164"/>
      <c r="N142" s="165"/>
      <c r="O142" s="65"/>
      <c r="P142" s="65"/>
      <c r="Q142" s="65"/>
      <c r="R142" s="65"/>
      <c r="S142" s="65"/>
      <c r="T142" s="66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T142" s="14" t="s">
        <v>113</v>
      </c>
      <c r="AU142" s="14" t="s">
        <v>78</v>
      </c>
    </row>
    <row r="143" s="2" customFormat="1" ht="21.75" customHeight="1">
      <c r="A143" s="27"/>
      <c r="B143" s="149"/>
      <c r="C143" s="150" t="s">
        <v>152</v>
      </c>
      <c r="D143" s="150" t="s">
        <v>107</v>
      </c>
      <c r="E143" s="151" t="s">
        <v>153</v>
      </c>
      <c r="F143" s="152" t="s">
        <v>154</v>
      </c>
      <c r="G143" s="153" t="s">
        <v>110</v>
      </c>
      <c r="H143" s="154">
        <v>0</v>
      </c>
      <c r="I143" s="155">
        <v>1</v>
      </c>
      <c r="J143" s="155">
        <f>ROUND(I143*H143,2)</f>
        <v>0</v>
      </c>
      <c r="K143" s="152" t="s">
        <v>111</v>
      </c>
      <c r="L143" s="28"/>
      <c r="M143" s="156" t="s">
        <v>1</v>
      </c>
      <c r="N143" s="157" t="s">
        <v>35</v>
      </c>
      <c r="O143" s="158">
        <v>0</v>
      </c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60" t="s">
        <v>112</v>
      </c>
      <c r="AT143" s="160" t="s">
        <v>107</v>
      </c>
      <c r="AU143" s="160" t="s">
        <v>78</v>
      </c>
      <c r="AY143" s="14" t="s">
        <v>106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4" t="s">
        <v>78</v>
      </c>
      <c r="BK143" s="161">
        <f>ROUND(I143*H143,2)</f>
        <v>0</v>
      </c>
      <c r="BL143" s="14" t="s">
        <v>112</v>
      </c>
      <c r="BM143" s="160" t="s">
        <v>155</v>
      </c>
    </row>
    <row r="144" s="2" customFormat="1">
      <c r="A144" s="27"/>
      <c r="B144" s="28"/>
      <c r="C144" s="27"/>
      <c r="D144" s="162" t="s">
        <v>113</v>
      </c>
      <c r="E144" s="27"/>
      <c r="F144" s="163" t="s">
        <v>154</v>
      </c>
      <c r="G144" s="27"/>
      <c r="H144" s="27"/>
      <c r="I144" s="27"/>
      <c r="J144" s="27"/>
      <c r="K144" s="27"/>
      <c r="L144" s="28"/>
      <c r="M144" s="164"/>
      <c r="N144" s="165"/>
      <c r="O144" s="65"/>
      <c r="P144" s="65"/>
      <c r="Q144" s="65"/>
      <c r="R144" s="65"/>
      <c r="S144" s="65"/>
      <c r="T144" s="66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T144" s="14" t="s">
        <v>113</v>
      </c>
      <c r="AU144" s="14" t="s">
        <v>78</v>
      </c>
    </row>
    <row r="145" s="2" customFormat="1" ht="21.75" customHeight="1">
      <c r="A145" s="27"/>
      <c r="B145" s="149"/>
      <c r="C145" s="150" t="s">
        <v>131</v>
      </c>
      <c r="D145" s="150" t="s">
        <v>107</v>
      </c>
      <c r="E145" s="151" t="s">
        <v>156</v>
      </c>
      <c r="F145" s="152" t="s">
        <v>157</v>
      </c>
      <c r="G145" s="153" t="s">
        <v>110</v>
      </c>
      <c r="H145" s="154">
        <v>0</v>
      </c>
      <c r="I145" s="155">
        <v>2.2000000000000002</v>
      </c>
      <c r="J145" s="155">
        <f>ROUND(I145*H145,2)</f>
        <v>0</v>
      </c>
      <c r="K145" s="152" t="s">
        <v>111</v>
      </c>
      <c r="L145" s="28"/>
      <c r="M145" s="156" t="s">
        <v>1</v>
      </c>
      <c r="N145" s="157" t="s">
        <v>35</v>
      </c>
      <c r="O145" s="158">
        <v>0</v>
      </c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60" t="s">
        <v>112</v>
      </c>
      <c r="AT145" s="160" t="s">
        <v>107</v>
      </c>
      <c r="AU145" s="160" t="s">
        <v>78</v>
      </c>
      <c r="AY145" s="14" t="s">
        <v>106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4" t="s">
        <v>78</v>
      </c>
      <c r="BK145" s="161">
        <f>ROUND(I145*H145,2)</f>
        <v>0</v>
      </c>
      <c r="BL145" s="14" t="s">
        <v>112</v>
      </c>
      <c r="BM145" s="160" t="s">
        <v>158</v>
      </c>
    </row>
    <row r="146" s="2" customFormat="1">
      <c r="A146" s="27"/>
      <c r="B146" s="28"/>
      <c r="C146" s="27"/>
      <c r="D146" s="162" t="s">
        <v>113</v>
      </c>
      <c r="E146" s="27"/>
      <c r="F146" s="163" t="s">
        <v>157</v>
      </c>
      <c r="G146" s="27"/>
      <c r="H146" s="27"/>
      <c r="I146" s="27"/>
      <c r="J146" s="27"/>
      <c r="K146" s="27"/>
      <c r="L146" s="28"/>
      <c r="M146" s="164"/>
      <c r="N146" s="165"/>
      <c r="O146" s="65"/>
      <c r="P146" s="65"/>
      <c r="Q146" s="65"/>
      <c r="R146" s="65"/>
      <c r="S146" s="65"/>
      <c r="T146" s="66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T146" s="14" t="s">
        <v>113</v>
      </c>
      <c r="AU146" s="14" t="s">
        <v>78</v>
      </c>
    </row>
    <row r="147" s="2" customFormat="1" ht="16.5" customHeight="1">
      <c r="A147" s="27"/>
      <c r="B147" s="149"/>
      <c r="C147" s="150" t="s">
        <v>159</v>
      </c>
      <c r="D147" s="150" t="s">
        <v>107</v>
      </c>
      <c r="E147" s="151" t="s">
        <v>160</v>
      </c>
      <c r="F147" s="152" t="s">
        <v>161</v>
      </c>
      <c r="G147" s="153" t="s">
        <v>110</v>
      </c>
      <c r="H147" s="154">
        <v>0</v>
      </c>
      <c r="I147" s="155">
        <v>1.5</v>
      </c>
      <c r="J147" s="155">
        <f>ROUND(I147*H147,2)</f>
        <v>0</v>
      </c>
      <c r="K147" s="152" t="s">
        <v>111</v>
      </c>
      <c r="L147" s="28"/>
      <c r="M147" s="156" t="s">
        <v>1</v>
      </c>
      <c r="N147" s="157" t="s">
        <v>35</v>
      </c>
      <c r="O147" s="158">
        <v>0</v>
      </c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60" t="s">
        <v>112</v>
      </c>
      <c r="AT147" s="160" t="s">
        <v>107</v>
      </c>
      <c r="AU147" s="160" t="s">
        <v>78</v>
      </c>
      <c r="AY147" s="14" t="s">
        <v>106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4" t="s">
        <v>78</v>
      </c>
      <c r="BK147" s="161">
        <f>ROUND(I147*H147,2)</f>
        <v>0</v>
      </c>
      <c r="BL147" s="14" t="s">
        <v>112</v>
      </c>
      <c r="BM147" s="160" t="s">
        <v>162</v>
      </c>
    </row>
    <row r="148" s="2" customFormat="1">
      <c r="A148" s="27"/>
      <c r="B148" s="28"/>
      <c r="C148" s="27"/>
      <c r="D148" s="162" t="s">
        <v>113</v>
      </c>
      <c r="E148" s="27"/>
      <c r="F148" s="163" t="s">
        <v>161</v>
      </c>
      <c r="G148" s="27"/>
      <c r="H148" s="27"/>
      <c r="I148" s="27"/>
      <c r="J148" s="27"/>
      <c r="K148" s="27"/>
      <c r="L148" s="28"/>
      <c r="M148" s="164"/>
      <c r="N148" s="165"/>
      <c r="O148" s="65"/>
      <c r="P148" s="65"/>
      <c r="Q148" s="65"/>
      <c r="R148" s="65"/>
      <c r="S148" s="65"/>
      <c r="T148" s="66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T148" s="14" t="s">
        <v>113</v>
      </c>
      <c r="AU148" s="14" t="s">
        <v>78</v>
      </c>
    </row>
    <row r="149" s="2" customFormat="1" ht="21.75" customHeight="1">
      <c r="A149" s="27"/>
      <c r="B149" s="149"/>
      <c r="C149" s="150" t="s">
        <v>134</v>
      </c>
      <c r="D149" s="150" t="s">
        <v>107</v>
      </c>
      <c r="E149" s="151" t="s">
        <v>163</v>
      </c>
      <c r="F149" s="152" t="s">
        <v>164</v>
      </c>
      <c r="G149" s="153" t="s">
        <v>110</v>
      </c>
      <c r="H149" s="154">
        <v>0</v>
      </c>
      <c r="I149" s="155">
        <v>1</v>
      </c>
      <c r="J149" s="155">
        <f>ROUND(I149*H149,2)</f>
        <v>0</v>
      </c>
      <c r="K149" s="152" t="s">
        <v>111</v>
      </c>
      <c r="L149" s="28"/>
      <c r="M149" s="156" t="s">
        <v>1</v>
      </c>
      <c r="N149" s="157" t="s">
        <v>35</v>
      </c>
      <c r="O149" s="158">
        <v>0</v>
      </c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60" t="s">
        <v>112</v>
      </c>
      <c r="AT149" s="160" t="s">
        <v>107</v>
      </c>
      <c r="AU149" s="160" t="s">
        <v>78</v>
      </c>
      <c r="AY149" s="14" t="s">
        <v>106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4" t="s">
        <v>78</v>
      </c>
      <c r="BK149" s="161">
        <f>ROUND(I149*H149,2)</f>
        <v>0</v>
      </c>
      <c r="BL149" s="14" t="s">
        <v>112</v>
      </c>
      <c r="BM149" s="160" t="s">
        <v>165</v>
      </c>
    </row>
    <row r="150" s="2" customFormat="1">
      <c r="A150" s="27"/>
      <c r="B150" s="28"/>
      <c r="C150" s="27"/>
      <c r="D150" s="162" t="s">
        <v>113</v>
      </c>
      <c r="E150" s="27"/>
      <c r="F150" s="163" t="s">
        <v>164</v>
      </c>
      <c r="G150" s="27"/>
      <c r="H150" s="27"/>
      <c r="I150" s="27"/>
      <c r="J150" s="27"/>
      <c r="K150" s="27"/>
      <c r="L150" s="28"/>
      <c r="M150" s="164"/>
      <c r="N150" s="165"/>
      <c r="O150" s="65"/>
      <c r="P150" s="65"/>
      <c r="Q150" s="65"/>
      <c r="R150" s="65"/>
      <c r="S150" s="65"/>
      <c r="T150" s="66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T150" s="14" t="s">
        <v>113</v>
      </c>
      <c r="AU150" s="14" t="s">
        <v>78</v>
      </c>
    </row>
    <row r="151" s="2" customFormat="1" ht="16.5" customHeight="1">
      <c r="A151" s="27"/>
      <c r="B151" s="149"/>
      <c r="C151" s="150" t="s">
        <v>166</v>
      </c>
      <c r="D151" s="150" t="s">
        <v>107</v>
      </c>
      <c r="E151" s="151" t="s">
        <v>167</v>
      </c>
      <c r="F151" s="152" t="s">
        <v>168</v>
      </c>
      <c r="G151" s="153" t="s">
        <v>169</v>
      </c>
      <c r="H151" s="154">
        <v>0</v>
      </c>
      <c r="I151" s="155">
        <v>0</v>
      </c>
      <c r="J151" s="155">
        <f>ROUND(I151*H151,2)</f>
        <v>0</v>
      </c>
      <c r="K151" s="152" t="s">
        <v>111</v>
      </c>
      <c r="L151" s="28"/>
      <c r="M151" s="156" t="s">
        <v>1</v>
      </c>
      <c r="N151" s="157" t="s">
        <v>35</v>
      </c>
      <c r="O151" s="158">
        <v>0</v>
      </c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60" t="s">
        <v>112</v>
      </c>
      <c r="AT151" s="160" t="s">
        <v>107</v>
      </c>
      <c r="AU151" s="160" t="s">
        <v>78</v>
      </c>
      <c r="AY151" s="14" t="s">
        <v>106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4" t="s">
        <v>78</v>
      </c>
      <c r="BK151" s="161">
        <f>ROUND(I151*H151,2)</f>
        <v>0</v>
      </c>
      <c r="BL151" s="14" t="s">
        <v>112</v>
      </c>
      <c r="BM151" s="160" t="s">
        <v>170</v>
      </c>
    </row>
    <row r="152" s="2" customFormat="1">
      <c r="A152" s="27"/>
      <c r="B152" s="28"/>
      <c r="C152" s="27"/>
      <c r="D152" s="162" t="s">
        <v>113</v>
      </c>
      <c r="E152" s="27"/>
      <c r="F152" s="163" t="s">
        <v>168</v>
      </c>
      <c r="G152" s="27"/>
      <c r="H152" s="27"/>
      <c r="I152" s="27"/>
      <c r="J152" s="27"/>
      <c r="K152" s="27"/>
      <c r="L152" s="28"/>
      <c r="M152" s="164"/>
      <c r="N152" s="165"/>
      <c r="O152" s="65"/>
      <c r="P152" s="65"/>
      <c r="Q152" s="65"/>
      <c r="R152" s="65"/>
      <c r="S152" s="65"/>
      <c r="T152" s="66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T152" s="14" t="s">
        <v>113</v>
      </c>
      <c r="AU152" s="14" t="s">
        <v>78</v>
      </c>
    </row>
    <row r="153" s="2" customFormat="1" ht="44.25" customHeight="1">
      <c r="A153" s="27"/>
      <c r="B153" s="149"/>
      <c r="C153" s="150" t="s">
        <v>138</v>
      </c>
      <c r="D153" s="150" t="s">
        <v>107</v>
      </c>
      <c r="E153" s="151" t="s">
        <v>171</v>
      </c>
      <c r="F153" s="152" t="s">
        <v>172</v>
      </c>
      <c r="G153" s="153" t="s">
        <v>110</v>
      </c>
      <c r="H153" s="154">
        <v>0</v>
      </c>
      <c r="I153" s="155">
        <v>5</v>
      </c>
      <c r="J153" s="155">
        <f>ROUND(I153*H153,2)</f>
        <v>0</v>
      </c>
      <c r="K153" s="152" t="s">
        <v>111</v>
      </c>
      <c r="L153" s="28"/>
      <c r="M153" s="156" t="s">
        <v>1</v>
      </c>
      <c r="N153" s="157" t="s">
        <v>35</v>
      </c>
      <c r="O153" s="158">
        <v>0</v>
      </c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60" t="s">
        <v>112</v>
      </c>
      <c r="AT153" s="160" t="s">
        <v>107</v>
      </c>
      <c r="AU153" s="160" t="s">
        <v>78</v>
      </c>
      <c r="AY153" s="14" t="s">
        <v>106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4" t="s">
        <v>78</v>
      </c>
      <c r="BK153" s="161">
        <f>ROUND(I153*H153,2)</f>
        <v>0</v>
      </c>
      <c r="BL153" s="14" t="s">
        <v>112</v>
      </c>
      <c r="BM153" s="160" t="s">
        <v>173</v>
      </c>
    </row>
    <row r="154" s="2" customFormat="1">
      <c r="A154" s="27"/>
      <c r="B154" s="28"/>
      <c r="C154" s="27"/>
      <c r="D154" s="162" t="s">
        <v>113</v>
      </c>
      <c r="E154" s="27"/>
      <c r="F154" s="163" t="s">
        <v>172</v>
      </c>
      <c r="G154" s="27"/>
      <c r="H154" s="27"/>
      <c r="I154" s="27"/>
      <c r="J154" s="27"/>
      <c r="K154" s="27"/>
      <c r="L154" s="28"/>
      <c r="M154" s="164"/>
      <c r="N154" s="165"/>
      <c r="O154" s="65"/>
      <c r="P154" s="65"/>
      <c r="Q154" s="65"/>
      <c r="R154" s="65"/>
      <c r="S154" s="65"/>
      <c r="T154" s="66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T154" s="14" t="s">
        <v>113</v>
      </c>
      <c r="AU154" s="14" t="s">
        <v>78</v>
      </c>
    </row>
    <row r="155" s="2" customFormat="1" ht="44.25" customHeight="1">
      <c r="A155" s="27"/>
      <c r="B155" s="149"/>
      <c r="C155" s="150" t="s">
        <v>174</v>
      </c>
      <c r="D155" s="150" t="s">
        <v>107</v>
      </c>
      <c r="E155" s="151" t="s">
        <v>175</v>
      </c>
      <c r="F155" s="152" t="s">
        <v>176</v>
      </c>
      <c r="G155" s="153" t="s">
        <v>110</v>
      </c>
      <c r="H155" s="154">
        <v>0</v>
      </c>
      <c r="I155" s="155">
        <v>15</v>
      </c>
      <c r="J155" s="155">
        <f>ROUND(I155*H155,2)</f>
        <v>0</v>
      </c>
      <c r="K155" s="152" t="s">
        <v>111</v>
      </c>
      <c r="L155" s="28"/>
      <c r="M155" s="156" t="s">
        <v>1</v>
      </c>
      <c r="N155" s="157" t="s">
        <v>35</v>
      </c>
      <c r="O155" s="158">
        <v>0</v>
      </c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60" t="s">
        <v>112</v>
      </c>
      <c r="AT155" s="160" t="s">
        <v>107</v>
      </c>
      <c r="AU155" s="160" t="s">
        <v>78</v>
      </c>
      <c r="AY155" s="14" t="s">
        <v>106</v>
      </c>
      <c r="BE155" s="161">
        <f>IF(N155="základní",J155,0)</f>
        <v>0</v>
      </c>
      <c r="BF155" s="161">
        <f>IF(N155="snížená",J155,0)</f>
        <v>0</v>
      </c>
      <c r="BG155" s="161">
        <f>IF(N155="zákl. přenesená",J155,0)</f>
        <v>0</v>
      </c>
      <c r="BH155" s="161">
        <f>IF(N155="sníž. přenesená",J155,0)</f>
        <v>0</v>
      </c>
      <c r="BI155" s="161">
        <f>IF(N155="nulová",J155,0)</f>
        <v>0</v>
      </c>
      <c r="BJ155" s="14" t="s">
        <v>78</v>
      </c>
      <c r="BK155" s="161">
        <f>ROUND(I155*H155,2)</f>
        <v>0</v>
      </c>
      <c r="BL155" s="14" t="s">
        <v>112</v>
      </c>
      <c r="BM155" s="160" t="s">
        <v>177</v>
      </c>
    </row>
    <row r="156" s="2" customFormat="1">
      <c r="A156" s="27"/>
      <c r="B156" s="28"/>
      <c r="C156" s="27"/>
      <c r="D156" s="162" t="s">
        <v>113</v>
      </c>
      <c r="E156" s="27"/>
      <c r="F156" s="163" t="s">
        <v>176</v>
      </c>
      <c r="G156" s="27"/>
      <c r="H156" s="27"/>
      <c r="I156" s="27"/>
      <c r="J156" s="27"/>
      <c r="K156" s="27"/>
      <c r="L156" s="28"/>
      <c r="M156" s="164"/>
      <c r="N156" s="165"/>
      <c r="O156" s="65"/>
      <c r="P156" s="65"/>
      <c r="Q156" s="65"/>
      <c r="R156" s="65"/>
      <c r="S156" s="65"/>
      <c r="T156" s="66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T156" s="14" t="s">
        <v>113</v>
      </c>
      <c r="AU156" s="14" t="s">
        <v>78</v>
      </c>
    </row>
    <row r="157" s="2" customFormat="1" ht="37.8" customHeight="1">
      <c r="A157" s="27"/>
      <c r="B157" s="149"/>
      <c r="C157" s="150" t="s">
        <v>142</v>
      </c>
      <c r="D157" s="150" t="s">
        <v>107</v>
      </c>
      <c r="E157" s="151" t="s">
        <v>178</v>
      </c>
      <c r="F157" s="152" t="s">
        <v>179</v>
      </c>
      <c r="G157" s="153" t="s">
        <v>110</v>
      </c>
      <c r="H157" s="154">
        <v>0</v>
      </c>
      <c r="I157" s="155">
        <v>5.2999999999999998</v>
      </c>
      <c r="J157" s="155">
        <f>ROUND(I157*H157,2)</f>
        <v>0</v>
      </c>
      <c r="K157" s="152" t="s">
        <v>111</v>
      </c>
      <c r="L157" s="28"/>
      <c r="M157" s="156" t="s">
        <v>1</v>
      </c>
      <c r="N157" s="157" t="s">
        <v>35</v>
      </c>
      <c r="O157" s="158">
        <v>0</v>
      </c>
      <c r="P157" s="158">
        <f>O157*H157</f>
        <v>0</v>
      </c>
      <c r="Q157" s="158">
        <v>0</v>
      </c>
      <c r="R157" s="158">
        <f>Q157*H157</f>
        <v>0</v>
      </c>
      <c r="S157" s="158">
        <v>0</v>
      </c>
      <c r="T157" s="159">
        <f>S157*H157</f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60" t="s">
        <v>112</v>
      </c>
      <c r="AT157" s="160" t="s">
        <v>107</v>
      </c>
      <c r="AU157" s="160" t="s">
        <v>78</v>
      </c>
      <c r="AY157" s="14" t="s">
        <v>106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14" t="s">
        <v>78</v>
      </c>
      <c r="BK157" s="161">
        <f>ROUND(I157*H157,2)</f>
        <v>0</v>
      </c>
      <c r="BL157" s="14" t="s">
        <v>112</v>
      </c>
      <c r="BM157" s="160" t="s">
        <v>180</v>
      </c>
    </row>
    <row r="158" s="2" customFormat="1">
      <c r="A158" s="27"/>
      <c r="B158" s="28"/>
      <c r="C158" s="27"/>
      <c r="D158" s="162" t="s">
        <v>113</v>
      </c>
      <c r="E158" s="27"/>
      <c r="F158" s="163" t="s">
        <v>179</v>
      </c>
      <c r="G158" s="27"/>
      <c r="H158" s="27"/>
      <c r="I158" s="27"/>
      <c r="J158" s="27"/>
      <c r="K158" s="27"/>
      <c r="L158" s="28"/>
      <c r="M158" s="164"/>
      <c r="N158" s="165"/>
      <c r="O158" s="65"/>
      <c r="P158" s="65"/>
      <c r="Q158" s="65"/>
      <c r="R158" s="65"/>
      <c r="S158" s="65"/>
      <c r="T158" s="66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T158" s="14" t="s">
        <v>113</v>
      </c>
      <c r="AU158" s="14" t="s">
        <v>78</v>
      </c>
    </row>
    <row r="159" s="2" customFormat="1" ht="37.8" customHeight="1">
      <c r="A159" s="27"/>
      <c r="B159" s="149"/>
      <c r="C159" s="150" t="s">
        <v>7</v>
      </c>
      <c r="D159" s="150" t="s">
        <v>107</v>
      </c>
      <c r="E159" s="151" t="s">
        <v>181</v>
      </c>
      <c r="F159" s="152" t="s">
        <v>182</v>
      </c>
      <c r="G159" s="153" t="s">
        <v>110</v>
      </c>
      <c r="H159" s="154">
        <v>0</v>
      </c>
      <c r="I159" s="155">
        <v>15.9</v>
      </c>
      <c r="J159" s="155">
        <f>ROUND(I159*H159,2)</f>
        <v>0</v>
      </c>
      <c r="K159" s="152" t="s">
        <v>111</v>
      </c>
      <c r="L159" s="28"/>
      <c r="M159" s="156" t="s">
        <v>1</v>
      </c>
      <c r="N159" s="157" t="s">
        <v>35</v>
      </c>
      <c r="O159" s="158">
        <v>0</v>
      </c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R159" s="160" t="s">
        <v>112</v>
      </c>
      <c r="AT159" s="160" t="s">
        <v>107</v>
      </c>
      <c r="AU159" s="160" t="s">
        <v>78</v>
      </c>
      <c r="AY159" s="14" t="s">
        <v>106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4" t="s">
        <v>78</v>
      </c>
      <c r="BK159" s="161">
        <f>ROUND(I159*H159,2)</f>
        <v>0</v>
      </c>
      <c r="BL159" s="14" t="s">
        <v>112</v>
      </c>
      <c r="BM159" s="160" t="s">
        <v>183</v>
      </c>
    </row>
    <row r="160" s="2" customFormat="1">
      <c r="A160" s="27"/>
      <c r="B160" s="28"/>
      <c r="C160" s="27"/>
      <c r="D160" s="162" t="s">
        <v>113</v>
      </c>
      <c r="E160" s="27"/>
      <c r="F160" s="163" t="s">
        <v>182</v>
      </c>
      <c r="G160" s="27"/>
      <c r="H160" s="27"/>
      <c r="I160" s="27"/>
      <c r="J160" s="27"/>
      <c r="K160" s="27"/>
      <c r="L160" s="28"/>
      <c r="M160" s="164"/>
      <c r="N160" s="165"/>
      <c r="O160" s="65"/>
      <c r="P160" s="65"/>
      <c r="Q160" s="65"/>
      <c r="R160" s="65"/>
      <c r="S160" s="65"/>
      <c r="T160" s="66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T160" s="14" t="s">
        <v>113</v>
      </c>
      <c r="AU160" s="14" t="s">
        <v>78</v>
      </c>
    </row>
    <row r="161" s="2" customFormat="1" ht="24.15" customHeight="1">
      <c r="A161" s="27"/>
      <c r="B161" s="149"/>
      <c r="C161" s="150" t="s">
        <v>147</v>
      </c>
      <c r="D161" s="150" t="s">
        <v>107</v>
      </c>
      <c r="E161" s="151" t="s">
        <v>184</v>
      </c>
      <c r="F161" s="152" t="s">
        <v>185</v>
      </c>
      <c r="G161" s="153" t="s">
        <v>110</v>
      </c>
      <c r="H161" s="154">
        <v>0</v>
      </c>
      <c r="I161" s="155">
        <v>2</v>
      </c>
      <c r="J161" s="155">
        <f>ROUND(I161*H161,2)</f>
        <v>0</v>
      </c>
      <c r="K161" s="152" t="s">
        <v>111</v>
      </c>
      <c r="L161" s="28"/>
      <c r="M161" s="156" t="s">
        <v>1</v>
      </c>
      <c r="N161" s="157" t="s">
        <v>35</v>
      </c>
      <c r="O161" s="158">
        <v>0</v>
      </c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60" t="s">
        <v>112</v>
      </c>
      <c r="AT161" s="160" t="s">
        <v>107</v>
      </c>
      <c r="AU161" s="160" t="s">
        <v>78</v>
      </c>
      <c r="AY161" s="14" t="s">
        <v>106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4" t="s">
        <v>78</v>
      </c>
      <c r="BK161" s="161">
        <f>ROUND(I161*H161,2)</f>
        <v>0</v>
      </c>
      <c r="BL161" s="14" t="s">
        <v>112</v>
      </c>
      <c r="BM161" s="160" t="s">
        <v>186</v>
      </c>
    </row>
    <row r="162" s="2" customFormat="1">
      <c r="A162" s="27"/>
      <c r="B162" s="28"/>
      <c r="C162" s="27"/>
      <c r="D162" s="162" t="s">
        <v>113</v>
      </c>
      <c r="E162" s="27"/>
      <c r="F162" s="163" t="s">
        <v>185</v>
      </c>
      <c r="G162" s="27"/>
      <c r="H162" s="27"/>
      <c r="I162" s="27"/>
      <c r="J162" s="27"/>
      <c r="K162" s="27"/>
      <c r="L162" s="28"/>
      <c r="M162" s="166"/>
      <c r="N162" s="167"/>
      <c r="O162" s="168"/>
      <c r="P162" s="168"/>
      <c r="Q162" s="168"/>
      <c r="R162" s="168"/>
      <c r="S162" s="168"/>
      <c r="T162" s="169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T162" s="14" t="s">
        <v>113</v>
      </c>
      <c r="AU162" s="14" t="s">
        <v>78</v>
      </c>
    </row>
    <row r="163" s="2" customFormat="1" ht="6.96" customHeight="1">
      <c r="A163" s="27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28"/>
      <c r="M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</row>
  </sheetData>
  <autoFilter ref="C116:K16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2024-02-16T10:58:47Z</dcterms:created>
  <dcterms:modified xsi:type="dcterms:W3CDTF">2024-02-16T10:58:48Z</dcterms:modified>
</cp:coreProperties>
</file>